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/>
  <mc:AlternateContent xmlns:mc="http://schemas.openxmlformats.org/markup-compatibility/2006">
    <mc:Choice Requires="x15">
      <x15ac:absPath xmlns:x15ac="http://schemas.microsoft.com/office/spreadsheetml/2010/11/ac" url="C:\Users\admin\Desktop\2307 (대학혁신지원사업 유아교육과 미래교육 환경구축공사 -\입찰\전기\"/>
    </mc:Choice>
  </mc:AlternateContent>
  <xr:revisionPtr revIDLastSave="0" documentId="13_ncr:1_{4333D097-953D-4B65-8300-86269D66DBDB}" xr6:coauthVersionLast="36" xr6:coauthVersionMax="36" xr10:uidLastSave="{00000000-0000-0000-0000-000000000000}"/>
  <bookViews>
    <workbookView xWindow="-120" yWindow="-120" windowWidth="29040" windowHeight="12450" tabRatio="724" xr2:uid="{00000000-000D-0000-FFFF-FFFF00000000}"/>
  </bookViews>
  <sheets>
    <sheet name="원가" sheetId="22" r:id="rId1"/>
    <sheet name="총괄표" sheetId="11" r:id="rId2"/>
    <sheet name="내역서" sheetId="10" r:id="rId3"/>
    <sheet name="단위일위대가" sheetId="17" state="hidden" r:id="rId4"/>
    <sheet name="합산자재" sheetId="6" state="hidden" r:id="rId5"/>
    <sheet name="사용설명" sheetId="14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1._PANEL_BD.__LP___1">#REF!</definedName>
    <definedName name="_15A">[1]금액내역서!$D$3:$D$10</definedName>
    <definedName name="_Fill" hidden="1">#REF!</definedName>
    <definedName name="_Key1" hidden="1">#REF!</definedName>
    <definedName name="_Key2" localSheetId="0" hidden="1">#REF!</definedName>
    <definedName name="_Key2" hidden="1">#REF!</definedName>
    <definedName name="_LP1">#REF!</definedName>
    <definedName name="_LP2">#REF!</definedName>
    <definedName name="_LPB1">[2]부하계산서!#REF!</definedName>
    <definedName name="_LPK1">[2]부하계산서!#REF!</definedName>
    <definedName name="_LU1">'[3]부하(성남)'!#REF!</definedName>
    <definedName name="_LU2">'[3]부하(성남)'!#REF!</definedName>
    <definedName name="_LV01">'[3]부하(성남)'!#REF!</definedName>
    <definedName name="_Order1" hidden="1">255</definedName>
    <definedName name="_Order2" hidden="1">255</definedName>
    <definedName name="_Sort" hidden="1">#REF!</definedName>
    <definedName name="_UP1">[2]부하계산서!#REF!</definedName>
    <definedName name="_UP2">[2]부하계산서!#REF!</definedName>
    <definedName name="¤±8529">'[4]일위대가(가설)'!#REF!</definedName>
    <definedName name="\a">#REF!</definedName>
    <definedName name="\z">#N/A</definedName>
    <definedName name="A_HH">'[5]IMPEADENCE MAP 취수장'!#REF!,'[5]IMPEADENCE MAP 취수장'!#REF!,'[5]IMPEADENCE MAP 취수장'!#REF!,'[5]IMPEADENCE MAP 취수장'!#REF!,'[5]IMPEADENCE MAP 취수장'!$Q$19,'[5]IMPEADENCE MAP 취수장'!$R$19,'[5]IMPEADENCE MAP 취수장'!$S$19,'[5]IMPEADENCE MAP 취수장'!$T$19:$X$19,'[5]IMPEADENCE MAP 취수장'!$Z$19:$AA$19,'[5]IMPEADENCE MAP 취수장'!$AC$19</definedName>
    <definedName name="AF">[6]DATA!$B$4:$C$15</definedName>
    <definedName name="AT">[6]DATA!$E$4:$F$29</definedName>
    <definedName name="bb" localSheetId="0" hidden="1">[7]내역서!#REF!</definedName>
    <definedName name="bb" hidden="1">[7]내역서!#REF!</definedName>
    <definedName name="BOM_OF_ECP">#REF!</definedName>
    <definedName name="D">#REF!</definedName>
    <definedName name="DATA_CONTROL_SYSTEM">#REF!</definedName>
    <definedName name="_xlnm.Database">#REF!</definedName>
    <definedName name="DDD" hidden="1">#REF!</definedName>
    <definedName name="DGFD">#REF!</definedName>
    <definedName name="edhf">#REF!</definedName>
    <definedName name="EE">#REF!</definedName>
    <definedName name="FIX">#REF!</definedName>
    <definedName name="HI_전선관">#REF!</definedName>
    <definedName name="hidden">[8]TABLE!$H$1,[8]TABLE!$J$1,[8]TABLE!$K$1</definedName>
    <definedName name="IB">#REF!</definedName>
    <definedName name="IB_2">'[5]IMPEADENCE MAP 취수장'!#REF!</definedName>
    <definedName name="KA">'[9]조도계산서 (도서)'!$B$61:$E$68</definedName>
    <definedName name="KK">#REF!</definedName>
    <definedName name="kkkk">#REF!</definedName>
    <definedName name="LAST">#REF!</definedName>
    <definedName name="lll">#REF!</definedName>
    <definedName name="LOP">[10]LOPCALC!$A$4:$J$8</definedName>
    <definedName name="LP1A">'[3]부하(성남)'!#REF!</definedName>
    <definedName name="LP1B">[2]부하계산서!#REF!</definedName>
    <definedName name="LP3A">'[3]부하(성남)'!#REF!</definedName>
    <definedName name="LPB">'[3]부하(성남)'!#REF!</definedName>
    <definedName name="LPBA">[2]부하계산서!#REF!</definedName>
    <definedName name="LPKA">[2]부하계산서!#REF!</definedName>
    <definedName name="LPKB">[2]부하계산서!#REF!</definedName>
    <definedName name="LPM">[2]부하계산서!#REF!</definedName>
    <definedName name="LPMA">[2]부하계산서!#REF!</definedName>
    <definedName name="LPO">[2]부하계산서!#REF!</definedName>
    <definedName name="LPOA">[2]부하계산서!#REF!</definedName>
    <definedName name="LV02A">[2]부하계산서!#REF!</definedName>
    <definedName name="LV02B">[2]부하계산서!#REF!</definedName>
    <definedName name="LV04A">[2]부하계산서!#REF!</definedName>
    <definedName name="LV04B">[2]부하계산서!#REF!</definedName>
    <definedName name="M_TR">#REF!</definedName>
    <definedName name="Macro2">[0]!Macro2</definedName>
    <definedName name="Macro4">[0]!Macro4</definedName>
    <definedName name="Macro5">[0]!Macro5</definedName>
    <definedName name="MCC">[0]!MCC</definedName>
    <definedName name="MCCEA">[2]부하계산서!#REF!</definedName>
    <definedName name="MCCEB">[2]부하계산서!#REF!</definedName>
    <definedName name="MCCF">[2]부하계산서!#REF!</definedName>
    <definedName name="MCCN">'[3]부하(성남)'!#REF!</definedName>
    <definedName name="MCCP">[2]부하계산서!#REF!</definedName>
    <definedName name="MCCS">[2]부하계산서!#REF!</definedName>
    <definedName name="PB">'[3]부하(성남)'!#REF!</definedName>
    <definedName name="PB_2">'[5]IMPEADENCE MAP 취수장'!#REF!</definedName>
    <definedName name="PNLW10">[2]부하계산서!#REF!</definedName>
    <definedName name="PNLW8">[2]부하계산서!#REF!</definedName>
    <definedName name="PP">'[3]부하(성남)'!#REF!</definedName>
    <definedName name="PRINT.TIELES">#REF!</definedName>
    <definedName name="PRINT.TITELS">#REF!</definedName>
    <definedName name="PRINT.TITLES">#REF!</definedName>
    <definedName name="_xlnm.Print_Area" localSheetId="2">내역서!$A$1:$Q$55</definedName>
    <definedName name="_xlnm.Print_Area" localSheetId="1">총괄표!$A$1:$Q$55</definedName>
    <definedName name="_xlnm.Print_Area">#REF!</definedName>
    <definedName name="PRINT_AREA_MI">#REF!</definedName>
    <definedName name="PRINT_T">#REF!</definedName>
    <definedName name="print_tieles">#REF!</definedName>
    <definedName name="print_titele">#REF!</definedName>
    <definedName name="PRINT_TITELES">#REF!</definedName>
    <definedName name="PRINT_TITLE">#REF!</definedName>
    <definedName name="_xlnm.Print_Titles" localSheetId="2">내역서!$1:$3</definedName>
    <definedName name="_xlnm.Print_Titles" localSheetId="1">총괄표!$1:$3</definedName>
    <definedName name="_xlnm.Print_Titles" localSheetId="4">합산자재!$1:$3</definedName>
    <definedName name="_xlnm.Print_Titles">#N/A</definedName>
    <definedName name="Q">#REF!</definedName>
    <definedName name="QLQL">#REF!</definedName>
    <definedName name="S_B">#REF!</definedName>
    <definedName name="S_B1">'[5]IMPEADENCE MAP 취수장'!#REF!</definedName>
    <definedName name="S_G">#REF!</definedName>
    <definedName name="S_G1">'[5]IMPEADENCE MAP 취수장'!#REF!</definedName>
    <definedName name="S_R">#REF!</definedName>
    <definedName name="S_R1">'[5]IMPEADENCE MAP 취수장'!#REF!</definedName>
    <definedName name="S_X">#REF!</definedName>
    <definedName name="S_X1">'[5]IMPEADENCE MAP 취수장'!#REF!</definedName>
    <definedName name="S_Y">#REF!</definedName>
    <definedName name="S_Y1">'[5]IMPEADENCE MAP 취수장'!#REF!</definedName>
    <definedName name="S_Z">#REF!</definedName>
    <definedName name="S_Z1">'[5]IMPEADENCE MAP 취수장'!#REF!</definedName>
    <definedName name="SER">#REF!</definedName>
    <definedName name="SERT">#REF!</definedName>
    <definedName name="TIT">#REF!</definedName>
    <definedName name="TR_R">#REF!</definedName>
    <definedName name="TR_X">#REF!</definedName>
    <definedName name="U">[11]대치판정!#REF!</definedName>
    <definedName name="UNITA">[2]부하계산서!#REF!</definedName>
    <definedName name="UNITAA">[2]부하계산서!#REF!</definedName>
    <definedName name="UNITB">[2]부하계산서!#REF!</definedName>
    <definedName name="UNITBB">[2]부하계산서!#REF!</definedName>
    <definedName name="UNITC">[2]부하계산서!#REF!</definedName>
    <definedName name="UNITC1">[2]부하계산서!#REF!</definedName>
    <definedName name="UNITCA">[2]부하계산서!#REF!</definedName>
    <definedName name="UNITD">[2]부하계산서!#REF!</definedName>
    <definedName name="UNITDA">[2]부하계산서!#REF!</definedName>
    <definedName name="UPSR">[2]부하계산서!#REF!</definedName>
    <definedName name="VB">#REF!</definedName>
    <definedName name="VB_2">'[5]IMPEADENCE MAP 취수장'!#REF!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Y">[2]부하계산서!#REF!</definedName>
    <definedName name="Z">#REF!</definedName>
    <definedName name="ZB">#REF!</definedName>
    <definedName name="ZB_2">'[5]IMPEADENCE MAP 취수장'!#REF!</definedName>
    <definedName name="가로등">[0]!가로등</definedName>
    <definedName name="가로등입력">[0]!가로등입력</definedName>
    <definedName name="견적">#REF!</definedName>
    <definedName name="계장단가">[12]일위산출!$1:$1048576</definedName>
    <definedName name="공일">#REF!</definedName>
    <definedName name="기타자재">[0]!기타자재</definedName>
    <definedName name="김">[0]!김</definedName>
    <definedName name="ㄴㄴㄴㄴ" hidden="1">#REF!</definedName>
    <definedName name="ㄴㄴㄴㄴㄴ" hidden="1">#REF!</definedName>
    <definedName name="ㄴㄹㄹㄴㄹ">[13]단가표!$A$1:$P$27</definedName>
    <definedName name="노출직">#REF!</definedName>
    <definedName name="노출직부">#REF!</definedName>
    <definedName name="ㄷㄷ" localSheetId="0" hidden="1">#REF!</definedName>
    <definedName name="ㄷㄷ" hidden="1">#REF!</definedName>
    <definedName name="도">#REF!</definedName>
    <definedName name="ㄹ">#REF!</definedName>
    <definedName name="ㅁ1">#REF!</definedName>
    <definedName name="ㅁ545">[14]일위대가!#REF!</definedName>
    <definedName name="ㅁ8529">'[15]일위대가(가설)'!#REF!</definedName>
    <definedName name="ㅁㅁ" hidden="1">#REF!</definedName>
    <definedName name="물가자료">#REF!</definedName>
    <definedName name="산출집계표">#REF!</definedName>
    <definedName name="시행년">[16]공통자료!$B$2</definedName>
    <definedName name="신성">#REF!</definedName>
    <definedName name="신호기">[0]!신호기</definedName>
    <definedName name="신호등">'[17]일위대가(가설)'!#REF!</definedName>
    <definedName name="ㅇㄴㄹㄹㄹ">#REF!</definedName>
    <definedName name="ㅇㄹㅇㄹ" hidden="1">#REF!</definedName>
    <definedName name="ㅇㅇㄹ" hidden="1">#REF!</definedName>
    <definedName name="ㅇㅇㅇ" hidden="1">#REF!</definedName>
    <definedName name="연접물량">[0]!연접물량</definedName>
    <definedName name="원">#REF!</definedName>
    <definedName name="원가">#REF!</definedName>
    <definedName name="일위">[18]일위산출!$1:$1048576</definedName>
    <definedName name="ㅈㄱㅎㅇㅎ">[13]단가표!$A$1:$P$27</definedName>
    <definedName name="점멸기입력">[0]!점멸기입력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ㅊ1555">[14]일위대가!#REF!</definedName>
    <definedName name="총괄11" localSheetId="0" hidden="1">#REF!</definedName>
    <definedName name="총괄11" hidden="1">#REF!</definedName>
    <definedName name="통신자재">[0]!통신자재</definedName>
    <definedName name="통합">[0]!통합</definedName>
    <definedName name="한전위탁">'[19]일위대가(계측기설치)'!#REF!</definedName>
    <definedName name="황">[0]!황</definedName>
    <definedName name="ㅕ422">[11]대치판정!#REF!</definedName>
    <definedName name="ㅗㄹ오로">#REF!</definedName>
    <definedName name="ㅣ16">#REF!</definedName>
  </definedNames>
  <calcPr calcId="191029" iterate="1"/>
</workbook>
</file>

<file path=xl/calcChain.xml><?xml version="1.0" encoding="utf-8"?>
<calcChain xmlns="http://schemas.openxmlformats.org/spreadsheetml/2006/main">
  <c r="N25" i="10" l="1"/>
  <c r="N27" i="10"/>
  <c r="N29" i="10"/>
  <c r="O29" i="11" l="1"/>
  <c r="O55" i="11"/>
  <c r="K5" i="10"/>
  <c r="L5" i="10" s="1"/>
  <c r="M5" i="10"/>
  <c r="N5" i="10" s="1"/>
  <c r="K6" i="10"/>
  <c r="L6" i="10" s="1"/>
  <c r="M6" i="10"/>
  <c r="N6" i="10" s="1"/>
  <c r="K7" i="10"/>
  <c r="L7" i="10" s="1"/>
  <c r="M7" i="10"/>
  <c r="N7" i="10" s="1"/>
  <c r="K8" i="10"/>
  <c r="L8" i="10" s="1"/>
  <c r="M8" i="10"/>
  <c r="N8" i="10" s="1"/>
  <c r="K9" i="10"/>
  <c r="L9" i="10" s="1"/>
  <c r="M9" i="10"/>
  <c r="N9" i="10" s="1"/>
  <c r="K10" i="10"/>
  <c r="L10" i="10" s="1"/>
  <c r="M10" i="10"/>
  <c r="N10" i="10" s="1"/>
  <c r="K11" i="10"/>
  <c r="L11" i="10" s="1"/>
  <c r="M11" i="10"/>
  <c r="N11" i="10" s="1"/>
  <c r="K12" i="10"/>
  <c r="L12" i="10" s="1"/>
  <c r="M12" i="10"/>
  <c r="N12" i="10" s="1"/>
  <c r="K13" i="10"/>
  <c r="L13" i="10" s="1"/>
  <c r="M13" i="10"/>
  <c r="N13" i="10" s="1"/>
  <c r="K14" i="10"/>
  <c r="L14" i="10" s="1"/>
  <c r="M14" i="10"/>
  <c r="N14" i="10"/>
  <c r="K15" i="10"/>
  <c r="L15" i="10" s="1"/>
  <c r="M15" i="10"/>
  <c r="N15" i="10" s="1"/>
  <c r="K16" i="10"/>
  <c r="L16" i="10" s="1"/>
  <c r="M16" i="10"/>
  <c r="N16" i="10" s="1"/>
  <c r="K17" i="10"/>
  <c r="L17" i="10" s="1"/>
  <c r="M17" i="10"/>
  <c r="N17" i="10"/>
  <c r="K18" i="10"/>
  <c r="L18" i="10" s="1"/>
  <c r="M18" i="10"/>
  <c r="N18" i="10" s="1"/>
  <c r="K19" i="10"/>
  <c r="L19" i="10" s="1"/>
  <c r="M19" i="10"/>
  <c r="N19" i="10" s="1"/>
  <c r="K20" i="10"/>
  <c r="L20" i="10" s="1"/>
  <c r="M20" i="10"/>
  <c r="N20" i="10"/>
  <c r="K21" i="10"/>
  <c r="L21" i="10" s="1"/>
  <c r="M21" i="10"/>
  <c r="N21" i="10" s="1"/>
  <c r="K22" i="10"/>
  <c r="L22" i="10" s="1"/>
  <c r="M22" i="10"/>
  <c r="N22" i="10"/>
  <c r="K23" i="10"/>
  <c r="L23" i="10" s="1"/>
  <c r="M23" i="10"/>
  <c r="N23" i="10" s="1"/>
  <c r="K24" i="10"/>
  <c r="L24" i="10" s="1"/>
  <c r="M24" i="10"/>
  <c r="N24" i="10" s="1"/>
  <c r="L25" i="10"/>
  <c r="H26" i="10"/>
  <c r="M26" i="10"/>
  <c r="I27" i="10"/>
  <c r="O29" i="10"/>
  <c r="K31" i="10"/>
  <c r="L31" i="10" s="1"/>
  <c r="M31" i="10"/>
  <c r="N31" i="10" s="1"/>
  <c r="K32" i="10"/>
  <c r="L32" i="10" s="1"/>
  <c r="M32" i="10"/>
  <c r="N32" i="10" s="1"/>
  <c r="K33" i="10"/>
  <c r="L33" i="10" s="1"/>
  <c r="M33" i="10"/>
  <c r="N33" i="10" s="1"/>
  <c r="K34" i="10"/>
  <c r="L34" i="10"/>
  <c r="M34" i="10"/>
  <c r="N34" i="10" s="1"/>
  <c r="K35" i="10"/>
  <c r="L35" i="10"/>
  <c r="M35" i="10"/>
  <c r="N35" i="10" s="1"/>
  <c r="K36" i="10"/>
  <c r="L36" i="10" s="1"/>
  <c r="M36" i="10"/>
  <c r="N36" i="10" s="1"/>
  <c r="K37" i="10"/>
  <c r="L37" i="10" s="1"/>
  <c r="M37" i="10"/>
  <c r="N37" i="10" s="1"/>
  <c r="K38" i="10"/>
  <c r="L38" i="10"/>
  <c r="M38" i="10"/>
  <c r="N38" i="10"/>
  <c r="K39" i="10"/>
  <c r="L39" i="10"/>
  <c r="M39" i="10"/>
  <c r="N39" i="10" s="1"/>
  <c r="K40" i="10"/>
  <c r="L40" i="10" s="1"/>
  <c r="M40" i="10"/>
  <c r="N40" i="10" s="1"/>
  <c r="K41" i="10"/>
  <c r="L41" i="10" s="1"/>
  <c r="M41" i="10"/>
  <c r="N41" i="10" s="1"/>
  <c r="K42" i="10"/>
  <c r="L42" i="10"/>
  <c r="M42" i="10"/>
  <c r="N42" i="10" s="1"/>
  <c r="K43" i="10"/>
  <c r="L43" i="10"/>
  <c r="M43" i="10"/>
  <c r="N43" i="10" s="1"/>
  <c r="K44" i="10"/>
  <c r="L44" i="10" s="1"/>
  <c r="M44" i="10"/>
  <c r="N44" i="10"/>
  <c r="K45" i="10"/>
  <c r="L45" i="10" s="1"/>
  <c r="M45" i="10"/>
  <c r="N45" i="10" s="1"/>
  <c r="L46" i="10"/>
  <c r="N46" i="10"/>
  <c r="L47" i="10"/>
  <c r="N47" i="10"/>
  <c r="H48" i="10"/>
  <c r="H49" i="10"/>
  <c r="I50" i="10"/>
  <c r="N50" i="10"/>
  <c r="O55" i="10"/>
  <c r="H7" i="6"/>
  <c r="H9" i="6"/>
  <c r="H17" i="6"/>
  <c r="H18" i="6"/>
  <c r="H20" i="6"/>
  <c r="L20" i="6" s="1"/>
  <c r="H28" i="6"/>
  <c r="L28" i="6" s="1"/>
  <c r="H29" i="6"/>
  <c r="L29" i="6" s="1"/>
  <c r="H31" i="6"/>
  <c r="H39" i="6"/>
  <c r="H40" i="6"/>
  <c r="L40" i="6" s="1"/>
  <c r="H42" i="6"/>
  <c r="I45" i="6"/>
  <c r="L45" i="6" s="1"/>
  <c r="I46" i="6"/>
  <c r="L46" i="6" s="1"/>
  <c r="I47" i="6"/>
  <c r="I48" i="6"/>
  <c r="L48" i="6" s="1"/>
  <c r="I49" i="6"/>
  <c r="I50" i="6"/>
  <c r="I51" i="6"/>
  <c r="L51" i="6"/>
  <c r="AE3" i="10"/>
  <c r="AD3" i="10"/>
  <c r="H11" i="6"/>
  <c r="H43" i="6" l="1"/>
  <c r="L43" i="6" s="1"/>
  <c r="H32" i="6"/>
  <c r="H21" i="6"/>
  <c r="I33" i="10" s="1"/>
  <c r="P33" i="10" s="1"/>
  <c r="H10" i="6"/>
  <c r="L10" i="6" s="1"/>
  <c r="I39" i="10"/>
  <c r="P39" i="10" s="1"/>
  <c r="H41" i="6"/>
  <c r="L41" i="6" s="1"/>
  <c r="H30" i="6"/>
  <c r="H19" i="6"/>
  <c r="H8" i="6"/>
  <c r="I38" i="10" s="1"/>
  <c r="P38" i="10" s="1"/>
  <c r="H38" i="6"/>
  <c r="O31" i="10" s="1"/>
  <c r="H27" i="6"/>
  <c r="H16" i="6"/>
  <c r="L16" i="6" s="1"/>
  <c r="H6" i="6"/>
  <c r="H37" i="6"/>
  <c r="H26" i="6"/>
  <c r="I44" i="10" s="1"/>
  <c r="P44" i="10" s="1"/>
  <c r="H5" i="6"/>
  <c r="H36" i="6"/>
  <c r="L36" i="6" s="1"/>
  <c r="H25" i="6"/>
  <c r="H15" i="6"/>
  <c r="H4" i="6"/>
  <c r="L4" i="6" s="1"/>
  <c r="H35" i="6"/>
  <c r="L35" i="6" s="1"/>
  <c r="H14" i="6"/>
  <c r="I16" i="10" s="1"/>
  <c r="P16" i="10" s="1"/>
  <c r="H34" i="6"/>
  <c r="L34" i="6" s="1"/>
  <c r="H24" i="6"/>
  <c r="H13" i="6"/>
  <c r="O15" i="10" s="1"/>
  <c r="I42" i="10"/>
  <c r="H23" i="6"/>
  <c r="L23" i="6" s="1"/>
  <c r="H12" i="6"/>
  <c r="H44" i="6"/>
  <c r="L44" i="6" s="1"/>
  <c r="H33" i="6"/>
  <c r="L33" i="6" s="1"/>
  <c r="H22" i="6"/>
  <c r="L22" i="6" s="1"/>
  <c r="P42" i="10"/>
  <c r="L39" i="6"/>
  <c r="L30" i="6"/>
  <c r="O23" i="10"/>
  <c r="L27" i="6"/>
  <c r="L18" i="6"/>
  <c r="L9" i="6"/>
  <c r="I36" i="10"/>
  <c r="P36" i="10" s="1"/>
  <c r="AC19" i="10"/>
  <c r="O19" i="10"/>
  <c r="I19" i="10"/>
  <c r="P19" i="10" s="1"/>
  <c r="I9" i="10"/>
  <c r="P9" i="10" s="1"/>
  <c r="AC9" i="10"/>
  <c r="O9" i="10"/>
  <c r="I15" i="10"/>
  <c r="P15" i="10" s="1"/>
  <c r="I32" i="10"/>
  <c r="P32" i="10" s="1"/>
  <c r="O32" i="10"/>
  <c r="I24" i="10"/>
  <c r="P24" i="10" s="1"/>
  <c r="O24" i="10"/>
  <c r="O43" i="10"/>
  <c r="I43" i="10"/>
  <c r="P43" i="10" s="1"/>
  <c r="O22" i="10"/>
  <c r="I22" i="10"/>
  <c r="P22" i="10" s="1"/>
  <c r="O13" i="10"/>
  <c r="I13" i="10"/>
  <c r="P13" i="10" s="1"/>
  <c r="O7" i="10"/>
  <c r="I7" i="10"/>
  <c r="P7" i="10" s="1"/>
  <c r="O20" i="10"/>
  <c r="AC20" i="10"/>
  <c r="I20" i="10"/>
  <c r="P20" i="10" s="1"/>
  <c r="O5" i="10"/>
  <c r="I5" i="10"/>
  <c r="AC41" i="10"/>
  <c r="I41" i="10"/>
  <c r="P41" i="10" s="1"/>
  <c r="O41" i="10"/>
  <c r="I12" i="10"/>
  <c r="P12" i="10" s="1"/>
  <c r="O12" i="10"/>
  <c r="AC42" i="10"/>
  <c r="L50" i="6"/>
  <c r="L38" i="6"/>
  <c r="L32" i="6"/>
  <c r="O48" i="10"/>
  <c r="L49" i="6"/>
  <c r="L37" i="6"/>
  <c r="L31" i="6"/>
  <c r="L25" i="6"/>
  <c r="L19" i="6"/>
  <c r="L13" i="6"/>
  <c r="L7" i="6"/>
  <c r="I23" i="10"/>
  <c r="P23" i="10" s="1"/>
  <c r="L42" i="6"/>
  <c r="O49" i="10"/>
  <c r="O42" i="10"/>
  <c r="O39" i="10"/>
  <c r="O33" i="10"/>
  <c r="O26" i="10"/>
  <c r="L47" i="6"/>
  <c r="L17" i="6"/>
  <c r="L11" i="6"/>
  <c r="L5" i="6"/>
  <c r="AC33" i="10"/>
  <c r="L14" i="6" l="1"/>
  <c r="O16" i="10"/>
  <c r="I31" i="10"/>
  <c r="L21" i="6"/>
  <c r="O38" i="10"/>
  <c r="L12" i="6"/>
  <c r="L6" i="6"/>
  <c r="L8" i="6"/>
  <c r="L26" i="6"/>
  <c r="O44" i="10"/>
  <c r="L24" i="6"/>
  <c r="L15" i="6"/>
  <c r="J26" i="10"/>
  <c r="AC36" i="10"/>
  <c r="O36" i="10"/>
  <c r="I18" i="10"/>
  <c r="P18" i="10" s="1"/>
  <c r="O18" i="10"/>
  <c r="O34" i="10"/>
  <c r="AC34" i="10"/>
  <c r="I34" i="10"/>
  <c r="P34" i="10" s="1"/>
  <c r="P5" i="10"/>
  <c r="P31" i="10"/>
  <c r="I35" i="10"/>
  <c r="P35" i="10" s="1"/>
  <c r="O35" i="10"/>
  <c r="O40" i="10"/>
  <c r="I40" i="10"/>
  <c r="P40" i="10" s="1"/>
  <c r="O46" i="10"/>
  <c r="I46" i="10"/>
  <c r="P46" i="10" s="1"/>
  <c r="AC47" i="10"/>
  <c r="O37" i="10"/>
  <c r="I37" i="10"/>
  <c r="P37" i="10" s="1"/>
  <c r="I6" i="10"/>
  <c r="P6" i="10" s="1"/>
  <c r="O6" i="10"/>
  <c r="O11" i="10"/>
  <c r="I11" i="10"/>
  <c r="P11" i="10" s="1"/>
  <c r="I45" i="10" l="1"/>
  <c r="P45" i="10" s="1"/>
  <c r="O45" i="10"/>
  <c r="O17" i="10"/>
  <c r="I17" i="10"/>
  <c r="P17" i="10" s="1"/>
  <c r="I21" i="10"/>
  <c r="P21" i="10" s="1"/>
  <c r="O21" i="10"/>
  <c r="O10" i="10"/>
  <c r="I10" i="10"/>
  <c r="P10" i="10" s="1"/>
  <c r="O14" i="10"/>
  <c r="I14" i="10"/>
  <c r="P14" i="10" s="1"/>
  <c r="O8" i="10"/>
  <c r="AC8" i="10"/>
  <c r="AC25" i="10" s="1"/>
  <c r="I8" i="10"/>
  <c r="P8" i="10" s="1"/>
  <c r="I26" i="10"/>
  <c r="AD47" i="10"/>
  <c r="J48" i="10"/>
  <c r="J49" i="10"/>
  <c r="AD25" i="10" l="1"/>
  <c r="M31" i="11"/>
  <c r="N31" i="11" s="1"/>
  <c r="L26" i="10"/>
  <c r="AE26" i="10" s="1"/>
  <c r="AE28" i="10" s="1"/>
  <c r="AC28" i="10" s="1"/>
  <c r="I25" i="10"/>
  <c r="O25" i="10"/>
  <c r="O47" i="10"/>
  <c r="I47" i="10"/>
  <c r="L48" i="10"/>
  <c r="N48" i="10"/>
  <c r="I48" i="10"/>
  <c r="AD28" i="10"/>
  <c r="P26" i="10"/>
  <c r="L49" i="10"/>
  <c r="AE49" i="10" s="1"/>
  <c r="I49" i="10"/>
  <c r="N49" i="10"/>
  <c r="N55" i="10" l="1"/>
  <c r="M32" i="11" s="1"/>
  <c r="N32" i="11" s="1"/>
  <c r="L27" i="10"/>
  <c r="AE48" i="10"/>
  <c r="AE51" i="10" s="1"/>
  <c r="AC51" i="10" s="1"/>
  <c r="AD51" i="10"/>
  <c r="P47" i="10"/>
  <c r="I55" i="10"/>
  <c r="H32" i="11" s="1"/>
  <c r="P49" i="10"/>
  <c r="P48" i="10"/>
  <c r="P25" i="10"/>
  <c r="I29" i="10"/>
  <c r="H31" i="11" s="1"/>
  <c r="N55" i="11" l="1"/>
  <c r="M5" i="11" s="1"/>
  <c r="N5" i="11" s="1"/>
  <c r="N29" i="11" s="1"/>
  <c r="L50" i="10"/>
  <c r="O27" i="10"/>
  <c r="I32" i="11"/>
  <c r="P27" i="10"/>
  <c r="P29" i="10" s="1"/>
  <c r="L29" i="10"/>
  <c r="K31" i="11" s="1"/>
  <c r="L31" i="11" s="1"/>
  <c r="I31" i="11"/>
  <c r="G10" i="22" l="1"/>
  <c r="O50" i="10"/>
  <c r="I55" i="11"/>
  <c r="H5" i="11" s="1"/>
  <c r="P31" i="11"/>
  <c r="P50" i="10"/>
  <c r="P55" i="10" s="1"/>
  <c r="L55" i="10"/>
  <c r="K32" i="11" s="1"/>
  <c r="O31" i="11"/>
  <c r="I5" i="11" l="1"/>
  <c r="L32" i="11"/>
  <c r="O32" i="11"/>
  <c r="P32" i="11" l="1"/>
  <c r="I29" i="11"/>
  <c r="G6" i="22" l="1"/>
  <c r="P55" i="11"/>
  <c r="L55" i="11"/>
  <c r="K5" i="11" s="1"/>
  <c r="L5" i="11" l="1"/>
  <c r="O5" i="11"/>
  <c r="L29" i="11" l="1"/>
  <c r="P5" i="11"/>
  <c r="P29" i="11" s="1"/>
  <c r="G7" i="22" l="1"/>
  <c r="G13" i="22" l="1"/>
  <c r="G14" i="22" s="1"/>
  <c r="G15" i="22"/>
  <c r="G8" i="22"/>
  <c r="G9" i="22" s="1"/>
  <c r="G12" i="22" l="1"/>
  <c r="G11" i="22"/>
  <c r="G17" i="22"/>
  <c r="G19" i="22" l="1"/>
  <c r="G20" i="22" l="1"/>
  <c r="G21" i="22" s="1"/>
  <c r="G22" i="22" l="1"/>
  <c r="G23" i="22" s="1"/>
  <c r="G24" i="22" s="1"/>
  <c r="G28" i="22" l="1"/>
  <c r="B3" i="22" s="1"/>
</calcChain>
</file>

<file path=xl/sharedStrings.xml><?xml version="1.0" encoding="utf-8"?>
<sst xmlns="http://schemas.openxmlformats.org/spreadsheetml/2006/main" count="685" uniqueCount="323">
  <si>
    <t>단위</t>
    <phoneticPr fontId="2" type="noConversion"/>
  </si>
  <si>
    <t>수량</t>
    <phoneticPr fontId="2" type="noConversion"/>
  </si>
  <si>
    <t xml:space="preserve"> </t>
    <phoneticPr fontId="2" type="noConversion"/>
  </si>
  <si>
    <t>계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</si>
  <si>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</si>
  <si>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</si>
  <si>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</si>
  <si>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</si>
  <si>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</si>
  <si>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</si>
  <si>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</si>
  <si>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</si>
  <si>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</si>
  <si>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</si>
  <si>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</si>
  <si>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</si>
  <si>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</si>
  <si>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</si>
  <si>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</si>
  <si>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</si>
  <si>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</si>
  <si>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</si>
  <si>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</si>
  <si>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</si>
  <si>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</si>
  <si>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</si>
  <si>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</si>
  <si>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</si>
  <si>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</si>
  <si>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</si>
  <si>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</si>
  <si>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</si>
  <si>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</si>
  <si>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</si>
  <si>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</si>
  <si>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</si>
  <si>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</si>
  <si>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</si>
  <si>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</si>
  <si>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</si>
  <si>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</si>
  <si>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</si>
  <si>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</si>
  <si>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</si>
  <si>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</si>
  <si>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</si>
  <si>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</si>
  <si>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</si>
  <si>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</si>
  <si>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</si>
  <si>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</si>
  <si>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</si>
  <si>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</si>
  <si>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</si>
  <si>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</si>
  <si>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</si>
  <si>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</si>
  <si>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</si>
  <si>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</si>
  <si>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</si>
  <si>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</si>
  <si>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</si>
  <si>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</si>
  <si>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</si>
  <si>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</si>
  <si>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</si>
  <si>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</si>
  <si>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</si>
  <si>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일반배관재</t>
    <phoneticPr fontId="2" type="noConversion"/>
  </si>
  <si>
    <t>CD배관재</t>
    <phoneticPr fontId="2" type="noConversion"/>
  </si>
  <si>
    <t>연속견적가로형식</t>
  </si>
  <si>
    <t>일위대가가 안 나왔나요!</t>
    <phoneticPr fontId="2" type="noConversion"/>
  </si>
  <si>
    <t>일위대가를 나오게 하는 방법</t>
    <phoneticPr fontId="2" type="noConversion"/>
  </si>
  <si>
    <t>1. 자료사전에서 데이터를 입력할 때 일위대가 데이터를 입력합니다.</t>
    <phoneticPr fontId="2" type="noConversion"/>
  </si>
  <si>
    <t>※ 견적 또는 산출내역서에서 Tab키 두번 누른 대제목으로 자료찾기 화면의 일부 모습입니다.</t>
    <phoneticPr fontId="2" type="noConversion"/>
  </si>
  <si>
    <t xml:space="preserve">    좌측 첫번째 박스 하단의 일위대가를 선택하면 데이터의 일부가 일위대가로 만들어져 있습니다.</t>
    <phoneticPr fontId="2" type="noConversion"/>
  </si>
  <si>
    <t>2. 관공서에서는 단일 자재 등도 모두 일위대가로 만들어야 하는 경우가 있습니다.</t>
    <phoneticPr fontId="2" type="noConversion"/>
  </si>
  <si>
    <t>※ 이런 경우엔 완성된 견적 내용을 한꺼번에 일위대가로 만드는 기능을 사용하시면 됩니다.</t>
    <phoneticPr fontId="2" type="noConversion"/>
  </si>
  <si>
    <r>
      <t xml:space="preserve">프로그램 화면 우측 상단 </t>
    </r>
    <r>
      <rPr>
        <b/>
        <sz val="11"/>
        <rFont val="돋움"/>
        <family val="3"/>
        <charset val="129"/>
      </rPr>
      <t>[사용설명서]</t>
    </r>
    <r>
      <rPr>
        <sz val="11"/>
        <rFont val="돋움"/>
        <family val="3"/>
        <charset val="129"/>
      </rPr>
      <t xml:space="preserve"> 버튼을 눌러 도움말 서비스의 일위대가-</t>
    </r>
    <r>
      <rPr>
        <b/>
        <sz val="11"/>
        <rFont val="돋움"/>
        <family val="3"/>
        <charset val="129"/>
      </rPr>
      <t>일위_108</t>
    </r>
    <r>
      <rPr>
        <sz val="11"/>
        <rFont val="돋움"/>
        <family val="3"/>
        <charset val="129"/>
      </rPr>
      <t>번을 보세요!</t>
    </r>
    <phoneticPr fontId="2" type="noConversion"/>
  </si>
  <si>
    <t>※ 단일자재 전부를 일위대가로 만드는 과정이 동영상으로도 제작되어 있습니다.</t>
    <phoneticPr fontId="2" type="noConversion"/>
  </si>
  <si>
    <t>동영상은 이지테크 프르그램 상단 도움말 &gt; 교육용 동영상 &gt; XML파일 만들기를 보세요</t>
    <phoneticPr fontId="2" type="noConversion"/>
  </si>
  <si>
    <t>동영상 바로보기</t>
    <phoneticPr fontId="2" type="noConversion"/>
  </si>
  <si>
    <t>1-1. 전등설비공사</t>
  </si>
  <si>
    <t>1-2. 전열설비공사</t>
  </si>
  <si>
    <t>3913170620174410</t>
  </si>
  <si>
    <t>1종금속제가요전선관</t>
  </si>
  <si>
    <t>16 mm 일반-비방수</t>
  </si>
  <si>
    <t>M</t>
  </si>
  <si>
    <t>3913170620174411</t>
  </si>
  <si>
    <t>22 mm 일반-비방수</t>
  </si>
  <si>
    <t>3912130810035750</t>
  </si>
  <si>
    <t>아우트렛박스</t>
  </si>
  <si>
    <t>8각 54㎜</t>
  </si>
  <si>
    <t>개</t>
  </si>
  <si>
    <t>3912130810035753</t>
  </si>
  <si>
    <t>중형4각 54㎜</t>
  </si>
  <si>
    <t>3912130610035778</t>
  </si>
  <si>
    <t>스위치박스</t>
  </si>
  <si>
    <t>1 개용 54 mm</t>
  </si>
  <si>
    <t>3912130820174713</t>
  </si>
  <si>
    <t>아우트렛박스 커버</t>
  </si>
  <si>
    <t>커버, 4각, 평형</t>
  </si>
  <si>
    <t>3912130320174771</t>
  </si>
  <si>
    <t>통신박스</t>
  </si>
  <si>
    <t>400×400×200</t>
  </si>
  <si>
    <t>3913170910034920</t>
  </si>
  <si>
    <t>레이스웨이-도색포함</t>
  </si>
  <si>
    <t>BODY, 70 x 40</t>
  </si>
  <si>
    <t>3913170910034926</t>
  </si>
  <si>
    <t>JOINER, 70 x 40</t>
  </si>
  <si>
    <t>3913170910034929</t>
  </si>
  <si>
    <t>END CAP, 70 x 40</t>
  </si>
  <si>
    <t>3913170910034937</t>
  </si>
  <si>
    <t>A형 HANGER, 70 x 40</t>
  </si>
  <si>
    <t>3913170910034945</t>
  </si>
  <si>
    <t>JOINT BOX, 70 x 40</t>
  </si>
  <si>
    <t>3913171221650785</t>
  </si>
  <si>
    <t>PVC MOLD</t>
  </si>
  <si>
    <t>회색  3호</t>
  </si>
  <si>
    <t>2612162922076729</t>
  </si>
  <si>
    <t>450/750V 내열비닐절연전선</t>
  </si>
  <si>
    <t>HFIX 2.5㎟</t>
  </si>
  <si>
    <t>2612162922076730</t>
  </si>
  <si>
    <t>HFIX 4㎟</t>
  </si>
  <si>
    <t>2612152420683695</t>
  </si>
  <si>
    <t>접지용비닐절연전선(F-GV)</t>
  </si>
  <si>
    <t>2.5㎟</t>
  </si>
  <si>
    <t>2612152420683696</t>
  </si>
  <si>
    <t>4㎟</t>
  </si>
  <si>
    <t>2612162920683884</t>
  </si>
  <si>
    <t>케이블 철거 반납</t>
  </si>
  <si>
    <t>0.6/1kv F-CV 1C×6㎟</t>
  </si>
  <si>
    <t>2612162920683903</t>
  </si>
  <si>
    <t>0.6/1kv F-CV 2C×4㎟</t>
  </si>
  <si>
    <t>2612160921650751</t>
  </si>
  <si>
    <t>UTP 케이블</t>
  </si>
  <si>
    <t>Cat.5E 0.5mm 4P</t>
  </si>
  <si>
    <t>3912998720170522</t>
  </si>
  <si>
    <t>매입스위치</t>
  </si>
  <si>
    <t>250V 1로6구</t>
  </si>
  <si>
    <t>3912140620170850</t>
  </si>
  <si>
    <t>콘센트</t>
  </si>
  <si>
    <t>매입-접지형, 250V 2구</t>
  </si>
  <si>
    <t>3912140620170860</t>
  </si>
  <si>
    <t>통합 콘센트</t>
  </si>
  <si>
    <t>통신1구, 250V 2구</t>
  </si>
  <si>
    <t>3911150120188300</t>
  </si>
  <si>
    <t>형광등 철거</t>
  </si>
  <si>
    <t>3911150120188399</t>
  </si>
  <si>
    <t>칠판등 철거</t>
  </si>
  <si>
    <t>3910160520200004</t>
  </si>
  <si>
    <t>LED T5</t>
  </si>
  <si>
    <t>20W</t>
  </si>
  <si>
    <t>3910160520230001</t>
  </si>
  <si>
    <t>LED 다운라이트</t>
  </si>
  <si>
    <t>6W/4인치-각도조절</t>
  </si>
  <si>
    <t>3910160520210004</t>
  </si>
  <si>
    <t>LED 레이스웨이 직부등</t>
  </si>
  <si>
    <t>40W</t>
  </si>
  <si>
    <t>3912140620937640</t>
  </si>
  <si>
    <t>모듈라짹</t>
  </si>
  <si>
    <t>매입용, Cat.5 1구</t>
  </si>
  <si>
    <t>4322261020168517</t>
  </si>
  <si>
    <t>허브</t>
  </si>
  <si>
    <t>24PORT</t>
  </si>
  <si>
    <t>4619150120192512</t>
  </si>
  <si>
    <t>소방감지기 철거이설</t>
  </si>
  <si>
    <t>4619150120192516</t>
  </si>
  <si>
    <t>재실감지기</t>
  </si>
  <si>
    <t>학교지정용</t>
  </si>
  <si>
    <t>5216151220173744</t>
  </si>
  <si>
    <t>소방 스피커 철거교체</t>
  </si>
  <si>
    <t>천정형(10W) 원형</t>
  </si>
  <si>
    <t>5216151220173745</t>
  </si>
  <si>
    <t>전자교탁 스피커 철거재사용</t>
  </si>
  <si>
    <t>3912110120178370</t>
  </si>
  <si>
    <t>분전함 철거</t>
  </si>
  <si>
    <t>면</t>
  </si>
  <si>
    <t>3912110120178371</t>
  </si>
  <si>
    <t>냉난방 분전함 철거이설</t>
  </si>
  <si>
    <t>3912161420167119</t>
  </si>
  <si>
    <t>누전차단기(32GRc) 철거교체</t>
  </si>
  <si>
    <t>2P 30AF 20AT</t>
  </si>
  <si>
    <t>EA</t>
  </si>
  <si>
    <t>391115ZZ701Z0001</t>
  </si>
  <si>
    <t>AP 철거 후 재사용</t>
  </si>
  <si>
    <t>391115ZZ701Z0002</t>
  </si>
  <si>
    <t>배관배선 철거</t>
  </si>
  <si>
    <t>391115ZZ701Z0003</t>
  </si>
  <si>
    <t>전자교탁 기존선로 재설치</t>
  </si>
  <si>
    <t>식</t>
  </si>
  <si>
    <t>391115ZZ701Z0004</t>
  </si>
  <si>
    <t>프로젝트 철거재사용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</si>
  <si>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</si>
  <si>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</si>
  <si>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</si>
  <si>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</si>
  <si>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</si>
  <si>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</si>
  <si>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L001010101000086</t>
  </si>
  <si>
    <t>통신내선공</t>
  </si>
  <si>
    <t>L001010101000089</t>
  </si>
  <si>
    <t>통신케이블공</t>
  </si>
  <si>
    <t>L001010101000087</t>
  </si>
  <si>
    <t>통신설비공</t>
  </si>
  <si>
    <t>L001010201000093</t>
  </si>
  <si>
    <t>H/W시험사</t>
  </si>
  <si>
    <t>L001010201000094</t>
  </si>
  <si>
    <t>S/W시험사</t>
  </si>
  <si>
    <t>[ 대학혁신지원사업 유아교육과 미래 교육환경  ] - 합산자재목록</t>
  </si>
  <si>
    <t>59753017003</t>
  </si>
  <si>
    <t>59753017004</t>
  </si>
  <si>
    <t>59753767011</t>
  </si>
  <si>
    <t>59753767041</t>
  </si>
  <si>
    <t>59753777102</t>
  </si>
  <si>
    <t>59753767231</t>
  </si>
  <si>
    <t>59753857171</t>
  </si>
  <si>
    <t>59750897011</t>
  </si>
  <si>
    <t>59750897071</t>
  </si>
  <si>
    <t>59750897101</t>
  </si>
  <si>
    <t>59750897181</t>
  </si>
  <si>
    <t>59750897291</t>
  </si>
  <si>
    <t>MM300040388</t>
  </si>
  <si>
    <t>E1450667012</t>
  </si>
  <si>
    <t>E1450667013</t>
  </si>
  <si>
    <t>E1450927201</t>
  </si>
  <si>
    <t>E1450927202</t>
  </si>
  <si>
    <t>E1450287503</t>
  </si>
  <si>
    <t>E1450287522</t>
  </si>
  <si>
    <t>MM362692755</t>
  </si>
  <si>
    <t>59301517006</t>
  </si>
  <si>
    <t>59350317206</t>
  </si>
  <si>
    <t>59350317251</t>
  </si>
  <si>
    <t>MM510191611</t>
  </si>
  <si>
    <t>MM510191703</t>
  </si>
  <si>
    <t>MM700086740</t>
  </si>
  <si>
    <t>MM700089001</t>
  </si>
  <si>
    <t>MM700087004</t>
  </si>
  <si>
    <t>58051750101</t>
  </si>
  <si>
    <t>58952007304</t>
  </si>
  <si>
    <t>63500197001</t>
  </si>
  <si>
    <t>63500197005</t>
  </si>
  <si>
    <t>MM300040720</t>
  </si>
  <si>
    <t>MM300040726</t>
  </si>
  <si>
    <t>61100338201</t>
  </si>
  <si>
    <t>61100338202</t>
  </si>
  <si>
    <t>MM300020704</t>
  </si>
  <si>
    <t>MM968705102</t>
  </si>
  <si>
    <t>MM968705103</t>
  </si>
  <si>
    <t>MM968705104</t>
  </si>
  <si>
    <t>MM968705145</t>
  </si>
  <si>
    <t>56900017016</t>
  </si>
  <si>
    <t>56900017076</t>
  </si>
  <si>
    <t>56900017113</t>
  </si>
  <si>
    <t>56900017116</t>
  </si>
  <si>
    <t>56900017114</t>
  </si>
  <si>
    <t>56900017142</t>
  </si>
  <si>
    <t>56900017143</t>
  </si>
  <si>
    <t>55</t>
  </si>
  <si>
    <t>0101</t>
  </si>
  <si>
    <t>0102</t>
  </si>
  <si>
    <t>1.전기공사::1-1.전등설비공사</t>
  </si>
  <si>
    <t>공종줄</t>
    <phoneticPr fontId="2" type="noConversion"/>
  </si>
  <si>
    <t>1.전기공사::1-2.전열설비공사</t>
  </si>
  <si>
    <t>81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</si>
  <si>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</si>
  <si>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</si>
  <si>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</si>
  <si>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</si>
  <si>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</si>
  <si>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</si>
  <si>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</si>
  <si>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</si>
  <si>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합계줄</t>
  </si>
  <si>
    <t>( 합       계 )</t>
  </si>
  <si>
    <t>총줄수-&gt;</t>
  </si>
  <si>
    <t>01</t>
  </si>
  <si>
    <t>1. 전기공사</t>
  </si>
  <si>
    <t>Total</t>
  </si>
  <si>
    <t>대학혁신지원사업 유아교육과 미래 교육환경</t>
  </si>
  <si>
    <t>1.전기공사</t>
  </si>
  <si>
    <t>공  사  원  가  계  산  서</t>
    <phoneticPr fontId="13" type="noConversion"/>
  </si>
  <si>
    <t>공 사 명:</t>
    <phoneticPr fontId="13" type="noConversion"/>
  </si>
  <si>
    <t>금    액 :</t>
    <phoneticPr fontId="13" type="noConversion"/>
  </si>
  <si>
    <t xml:space="preserve">비                   목    </t>
  </si>
  <si>
    <t>금          액</t>
  </si>
  <si>
    <t xml:space="preserve">    구        성        비    </t>
    <phoneticPr fontId="13" type="noConversion"/>
  </si>
  <si>
    <t>비                   고</t>
  </si>
  <si>
    <t xml:space="preserve">  순    공   사   원   가</t>
  </si>
  <si>
    <t xml:space="preserve"> 재       료       비</t>
    <phoneticPr fontId="13" type="noConversion"/>
  </si>
  <si>
    <t>직   접   노   무   비</t>
  </si>
  <si>
    <t xml:space="preserve">  간   접   노   무   비  </t>
  </si>
  <si>
    <t xml:space="preserve">   직접노무비</t>
    <phoneticPr fontId="13" type="noConversion"/>
  </si>
  <si>
    <t>*</t>
    <phoneticPr fontId="13" type="noConversion"/>
  </si>
  <si>
    <t xml:space="preserve"> [소       계]</t>
    <phoneticPr fontId="13" type="noConversion"/>
  </si>
  <si>
    <t>경   비</t>
    <phoneticPr fontId="2" type="noConversion"/>
  </si>
  <si>
    <t xml:space="preserve"> 기     계    경     비</t>
    <phoneticPr fontId="13" type="noConversion"/>
  </si>
  <si>
    <t xml:space="preserve"> 산   재   보   험   료</t>
    <phoneticPr fontId="13" type="noConversion"/>
  </si>
  <si>
    <t xml:space="preserve">   노무비</t>
    <phoneticPr fontId="13" type="noConversion"/>
  </si>
  <si>
    <t xml:space="preserve"> 고   용   보   험   료</t>
    <phoneticPr fontId="13" type="noConversion"/>
  </si>
  <si>
    <t>건   강   보   험   료</t>
    <phoneticPr fontId="13" type="noConversion"/>
  </si>
  <si>
    <t>노 인 장 기 요 양 보 험 료</t>
    <phoneticPr fontId="13" type="noConversion"/>
  </si>
  <si>
    <t>건강보험료</t>
    <phoneticPr fontId="13" type="noConversion"/>
  </si>
  <si>
    <t>연   금   보   험   료</t>
    <phoneticPr fontId="13" type="noConversion"/>
  </si>
  <si>
    <t xml:space="preserve"> 안   전   관   리   비</t>
  </si>
  <si>
    <t>재료비 + 직접노무비</t>
    <phoneticPr fontId="13" type="noConversion"/>
  </si>
  <si>
    <t xml:space="preserve"> 기     타    경     비</t>
    <phoneticPr fontId="13" type="noConversion"/>
  </si>
  <si>
    <t>( 재료비 + 노무비 )</t>
    <phoneticPr fontId="13" type="noConversion"/>
  </si>
  <si>
    <t>계</t>
    <phoneticPr fontId="13" type="noConversion"/>
  </si>
  <si>
    <t>일      반      관      리      비</t>
    <phoneticPr fontId="13" type="noConversion"/>
  </si>
  <si>
    <t>( 재료비 + 노무비 + 경비 )</t>
    <phoneticPr fontId="13" type="noConversion"/>
  </si>
  <si>
    <t>이                              윤</t>
    <phoneticPr fontId="13" type="noConversion"/>
  </si>
  <si>
    <t>( 노무비+경비+일반관리비 )</t>
    <phoneticPr fontId="13" type="noConversion"/>
  </si>
  <si>
    <t>공         급         가        액</t>
    <phoneticPr fontId="13" type="noConversion"/>
  </si>
  <si>
    <t>부      가      가      치      세</t>
    <phoneticPr fontId="13" type="noConversion"/>
  </si>
  <si>
    <t xml:space="preserve">   공급가액의 10%</t>
    <phoneticPr fontId="13" type="noConversion"/>
  </si>
  <si>
    <t>도       급       공      사     비</t>
    <phoneticPr fontId="2" type="noConversion"/>
  </si>
  <si>
    <t>총         공         사        비</t>
    <phoneticPr fontId="13" type="noConversion"/>
  </si>
  <si>
    <t>노임적용</t>
    <phoneticPr fontId="2" type="noConversion"/>
  </si>
  <si>
    <t>공사기간:28일</t>
    <phoneticPr fontId="2" type="noConversion"/>
  </si>
  <si>
    <t>대학혁신지원사업 유아교육과 미래교육 환경구축공사</t>
    <phoneticPr fontId="13" type="noConversion"/>
  </si>
  <si>
    <t>[ 대학혁신지원사업 유아교육과 미래교육 환경구축공사  ]</t>
    <phoneticPr fontId="2" type="noConversion"/>
  </si>
  <si>
    <t>[ 대학혁신지원사업 유아교육과 미래교육 환경구축공사 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</si>
</sst>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8" formatCode="#,###;\-#,###"/>
    <numFmt numFmtId="180" formatCode="0.000%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theme="10"/>
      <name val="돋움"/>
      <family val="3"/>
      <charset val="129"/>
    </font>
    <font>
      <sz val="24"/>
      <name val="돋움"/>
      <family val="3"/>
      <charset val="129"/>
    </font>
    <font>
      <b/>
      <u/>
      <sz val="11"/>
      <color rgb="FFFF0000"/>
      <name val="돋움"/>
      <family val="3"/>
      <charset val="129"/>
    </font>
    <font>
      <b/>
      <u/>
      <sz val="16"/>
      <name val="굴림체"/>
      <family val="3"/>
      <charset val="129"/>
    </font>
    <font>
      <sz val="9.85"/>
      <name val="Times New Roman"/>
      <family val="1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5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6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0" fontId="7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0" fontId="9" fillId="0" borderId="0" xfId="2" applyAlignment="1" applyProtection="1"/>
    <xf numFmtId="0" fontId="9" fillId="0" borderId="0" xfId="2" applyAlignment="1" applyProtection="1">
      <alignment horizontal="left"/>
    </xf>
    <xf numFmtId="0" fontId="14" fillId="0" borderId="0" xfId="4" applyFont="1" applyAlignment="1">
      <alignment vertical="center"/>
    </xf>
    <xf numFmtId="0" fontId="15" fillId="0" borderId="0" xfId="4" applyFont="1" applyAlignment="1">
      <alignment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left" vertical="center"/>
    </xf>
    <xf numFmtId="0" fontId="16" fillId="0" borderId="0" xfId="4" applyFont="1" applyAlignment="1">
      <alignment horizontal="left" vertical="center"/>
    </xf>
    <xf numFmtId="0" fontId="16" fillId="0" borderId="0" xfId="4" applyFont="1" applyAlignment="1">
      <alignment vertical="center"/>
    </xf>
    <xf numFmtId="0" fontId="16" fillId="0" borderId="4" xfId="4" applyFont="1" applyBorder="1" applyAlignment="1">
      <alignment vertical="center"/>
    </xf>
    <xf numFmtId="0" fontId="16" fillId="0" borderId="4" xfId="4" applyFont="1" applyBorder="1" applyAlignment="1">
      <alignment horizontal="left" vertical="center"/>
    </xf>
    <xf numFmtId="0" fontId="16" fillId="0" borderId="2" xfId="4" applyFont="1" applyBorder="1" applyAlignment="1">
      <alignment vertical="center"/>
    </xf>
    <xf numFmtId="3" fontId="16" fillId="0" borderId="24" xfId="4" applyNumberFormat="1" applyFont="1" applyBorder="1" applyAlignment="1">
      <alignment horizontal="center" vertical="center"/>
    </xf>
    <xf numFmtId="0" fontId="16" fillId="0" borderId="29" xfId="4" applyFont="1" applyBorder="1" applyAlignment="1">
      <alignment vertical="center"/>
    </xf>
    <xf numFmtId="176" fontId="16" fillId="0" borderId="29" xfId="4" applyNumberFormat="1" applyFont="1" applyBorder="1" applyAlignment="1">
      <alignment vertical="center"/>
    </xf>
    <xf numFmtId="0" fontId="16" fillId="0" borderId="35" xfId="4" applyFont="1" applyBorder="1" applyAlignment="1">
      <alignment vertical="center"/>
    </xf>
    <xf numFmtId="176" fontId="16" fillId="0" borderId="35" xfId="4" applyNumberFormat="1" applyFont="1" applyBorder="1" applyAlignment="1">
      <alignment vertical="center"/>
    </xf>
    <xf numFmtId="0" fontId="16" fillId="0" borderId="39" xfId="4" applyFont="1" applyBorder="1" applyAlignment="1">
      <alignment vertical="center"/>
    </xf>
    <xf numFmtId="176" fontId="16" fillId="0" borderId="39" xfId="4" applyNumberFormat="1" applyFont="1" applyBorder="1" applyAlignment="1">
      <alignment vertical="center"/>
    </xf>
    <xf numFmtId="0" fontId="17" fillId="0" borderId="0" xfId="6" applyFont="1" applyAlignment="1">
      <alignment horizontal="center" vertical="center"/>
    </xf>
    <xf numFmtId="0" fontId="16" fillId="0" borderId="19" xfId="4" applyFont="1" applyBorder="1" applyAlignment="1">
      <alignment vertical="center"/>
    </xf>
    <xf numFmtId="176" fontId="16" fillId="0" borderId="19" xfId="4" applyNumberFormat="1" applyFont="1" applyBorder="1" applyAlignment="1">
      <alignment vertical="center"/>
    </xf>
    <xf numFmtId="0" fontId="16" fillId="0" borderId="37" xfId="4" applyFont="1" applyBorder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16" fillId="0" borderId="3" xfId="4" applyFont="1" applyBorder="1" applyAlignment="1">
      <alignment horizontal="center" vertical="center"/>
    </xf>
    <xf numFmtId="0" fontId="1" fillId="0" borderId="0" xfId="6" applyAlignment="1">
      <alignment horizontal="center" vertical="center"/>
    </xf>
    <xf numFmtId="0" fontId="16" fillId="0" borderId="21" xfId="4" applyFont="1" applyBorder="1" applyAlignment="1">
      <alignment vertical="center"/>
    </xf>
    <xf numFmtId="176" fontId="16" fillId="0" borderId="21" xfId="4" applyNumberFormat="1" applyFont="1" applyBorder="1" applyAlignment="1">
      <alignment vertical="center"/>
    </xf>
    <xf numFmtId="0" fontId="17" fillId="0" borderId="42" xfId="6" applyFont="1" applyBorder="1" applyAlignment="1">
      <alignment horizontal="center" vertical="center"/>
    </xf>
    <xf numFmtId="10" fontId="17" fillId="0" borderId="42" xfId="6" applyNumberFormat="1" applyFont="1" applyBorder="1" applyAlignment="1">
      <alignment horizontal="left" vertical="center"/>
    </xf>
    <xf numFmtId="10" fontId="17" fillId="0" borderId="42" xfId="6" applyNumberFormat="1" applyFont="1" applyBorder="1" applyAlignment="1">
      <alignment horizontal="left" vertical="center" shrinkToFit="1"/>
    </xf>
    <xf numFmtId="176" fontId="16" fillId="0" borderId="21" xfId="3" applyNumberFormat="1" applyFont="1" applyBorder="1" applyAlignment="1">
      <alignment vertical="center"/>
    </xf>
    <xf numFmtId="0" fontId="16" fillId="0" borderId="32" xfId="4" applyFont="1" applyBorder="1" applyAlignment="1">
      <alignment horizontal="left" vertical="center"/>
    </xf>
    <xf numFmtId="0" fontId="16" fillId="0" borderId="33" xfId="4" applyFont="1" applyBorder="1" applyAlignment="1">
      <alignment horizontal="left" vertical="center"/>
    </xf>
    <xf numFmtId="0" fontId="16" fillId="0" borderId="34" xfId="4" applyFont="1" applyBorder="1" applyAlignment="1">
      <alignment horizontal="left" vertical="center"/>
    </xf>
    <xf numFmtId="0" fontId="16" fillId="0" borderId="32" xfId="4" applyFont="1" applyBorder="1" applyAlignment="1">
      <alignment horizontal="center" vertical="center"/>
    </xf>
    <xf numFmtId="0" fontId="16" fillId="0" borderId="33" xfId="4" applyFont="1" applyBorder="1" applyAlignment="1">
      <alignment horizontal="center" vertical="center"/>
    </xf>
    <xf numFmtId="0" fontId="16" fillId="0" borderId="36" xfId="4" applyFont="1" applyBorder="1" applyAlignment="1">
      <alignment horizontal="center" vertical="center"/>
    </xf>
    <xf numFmtId="0" fontId="16" fillId="0" borderId="23" xfId="4" applyFont="1" applyBorder="1" applyAlignment="1">
      <alignment vertical="center"/>
    </xf>
    <xf numFmtId="176" fontId="16" fillId="0" borderId="23" xfId="4" applyNumberFormat="1" applyFont="1" applyBorder="1" applyAlignment="1">
      <alignment vertical="center"/>
    </xf>
    <xf numFmtId="176" fontId="16" fillId="0" borderId="0" xfId="4" applyNumberFormat="1" applyFont="1" applyAlignment="1">
      <alignment horizontal="left" vertical="center"/>
    </xf>
    <xf numFmtId="3" fontId="16" fillId="0" borderId="0" xfId="4" applyNumberFormat="1" applyFont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16" fillId="0" borderId="7" xfId="4" applyFont="1" applyBorder="1" applyAlignment="1">
      <alignment horizontal="center" vertical="center"/>
    </xf>
    <xf numFmtId="0" fontId="16" fillId="0" borderId="10" xfId="4" applyFont="1" applyBorder="1" applyAlignment="1">
      <alignment horizontal="center" vertical="center"/>
    </xf>
    <xf numFmtId="0" fontId="16" fillId="0" borderId="11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49" fontId="15" fillId="0" borderId="0" xfId="4" applyNumberFormat="1" applyFont="1" applyAlignment="1">
      <alignment horizontal="left" vertical="center"/>
    </xf>
    <xf numFmtId="0" fontId="1" fillId="0" borderId="0" xfId="5" applyAlignment="1">
      <alignment vertical="center"/>
    </xf>
    <xf numFmtId="0" fontId="16" fillId="0" borderId="0" xfId="4" applyFont="1" applyAlignment="1">
      <alignment horizontal="center" vertical="center"/>
    </xf>
    <xf numFmtId="0" fontId="16" fillId="0" borderId="25" xfId="4" applyFont="1" applyBorder="1" applyAlignment="1">
      <alignment horizontal="center" vertical="center" textRotation="255"/>
    </xf>
    <xf numFmtId="0" fontId="16" fillId="0" borderId="31" xfId="4" applyFont="1" applyBorder="1" applyAlignment="1">
      <alignment horizontal="center" vertical="center" textRotation="255"/>
    </xf>
    <xf numFmtId="0" fontId="16" fillId="0" borderId="18" xfId="4" applyFont="1" applyBorder="1" applyAlignment="1">
      <alignment horizontal="center" vertical="center" textRotation="255"/>
    </xf>
    <xf numFmtId="0" fontId="16" fillId="0" borderId="26" xfId="4" applyFont="1" applyBorder="1" applyAlignment="1">
      <alignment horizontal="center" vertical="center"/>
    </xf>
    <xf numFmtId="0" fontId="16" fillId="0" borderId="27" xfId="4" applyFont="1" applyBorder="1" applyAlignment="1">
      <alignment horizontal="center" vertical="center"/>
    </xf>
    <xf numFmtId="0" fontId="16" fillId="0" borderId="28" xfId="4" applyFont="1" applyBorder="1" applyAlignment="1">
      <alignment horizontal="center" vertical="center"/>
    </xf>
    <xf numFmtId="0" fontId="1" fillId="0" borderId="27" xfId="5" applyBorder="1" applyAlignment="1">
      <alignment horizontal="center" vertical="center"/>
    </xf>
    <xf numFmtId="0" fontId="1" fillId="0" borderId="28" xfId="5" applyBorder="1" applyAlignment="1">
      <alignment horizontal="center" vertical="center"/>
    </xf>
    <xf numFmtId="0" fontId="16" fillId="0" borderId="30" xfId="4" applyFont="1" applyBorder="1" applyAlignment="1">
      <alignment horizontal="center" vertical="center"/>
    </xf>
    <xf numFmtId="0" fontId="16" fillId="0" borderId="21" xfId="4" applyFont="1" applyBorder="1" applyAlignment="1">
      <alignment horizontal="center" vertical="center" textRotation="255"/>
    </xf>
    <xf numFmtId="0" fontId="16" fillId="0" borderId="32" xfId="4" applyFont="1" applyBorder="1" applyAlignment="1">
      <alignment horizontal="center" vertical="center"/>
    </xf>
    <xf numFmtId="0" fontId="16" fillId="0" borderId="33" xfId="4" applyFont="1" applyBorder="1" applyAlignment="1">
      <alignment horizontal="center" vertical="center"/>
    </xf>
    <xf numFmtId="0" fontId="16" fillId="0" borderId="34" xfId="4" applyFont="1" applyBorder="1" applyAlignment="1">
      <alignment horizontal="center" vertical="center"/>
    </xf>
    <xf numFmtId="0" fontId="1" fillId="0" borderId="33" xfId="5" applyBorder="1"/>
    <xf numFmtId="0" fontId="1" fillId="0" borderId="34" xfId="5" applyBorder="1"/>
    <xf numFmtId="0" fontId="16" fillId="0" borderId="36" xfId="4" applyFont="1" applyBorder="1" applyAlignment="1">
      <alignment horizontal="center" vertical="center"/>
    </xf>
    <xf numFmtId="0" fontId="16" fillId="0" borderId="37" xfId="4" applyFont="1" applyBorder="1" applyAlignment="1">
      <alignment horizontal="center" vertical="center"/>
    </xf>
    <xf numFmtId="0" fontId="16" fillId="0" borderId="38" xfId="4" applyFont="1" applyBorder="1" applyAlignment="1">
      <alignment horizontal="center" vertical="center"/>
    </xf>
    <xf numFmtId="0" fontId="16" fillId="0" borderId="37" xfId="4" applyFont="1" applyBorder="1" applyAlignment="1">
      <alignment horizontal="right" vertical="center"/>
    </xf>
    <xf numFmtId="0" fontId="17" fillId="0" borderId="0" xfId="6" applyFont="1" applyAlignment="1">
      <alignment horizontal="right" vertical="center"/>
    </xf>
    <xf numFmtId="0" fontId="16" fillId="0" borderId="39" xfId="4" applyFont="1" applyBorder="1" applyAlignment="1">
      <alignment horizontal="center" vertical="center" textRotation="255"/>
    </xf>
    <xf numFmtId="0" fontId="16" fillId="0" borderId="19" xfId="4" applyFont="1" applyBorder="1" applyAlignment="1">
      <alignment horizontal="center" vertical="center" textRotation="255"/>
    </xf>
    <xf numFmtId="0" fontId="1" fillId="0" borderId="0" xfId="6"/>
    <xf numFmtId="0" fontId="1" fillId="0" borderId="38" xfId="6" applyBorder="1"/>
    <xf numFmtId="0" fontId="16" fillId="0" borderId="3" xfId="4" applyFont="1" applyBorder="1" applyAlignment="1">
      <alignment horizontal="center" vertical="center"/>
    </xf>
    <xf numFmtId="10" fontId="17" fillId="0" borderId="0" xfId="6" applyNumberFormat="1" applyFont="1" applyAlignment="1">
      <alignment horizontal="left" vertical="center"/>
    </xf>
    <xf numFmtId="0" fontId="1" fillId="0" borderId="0" xfId="6" applyAlignment="1">
      <alignment vertical="center"/>
    </xf>
    <xf numFmtId="0" fontId="1" fillId="0" borderId="38" xfId="6" applyBorder="1" applyAlignment="1">
      <alignment vertical="center"/>
    </xf>
    <xf numFmtId="0" fontId="16" fillId="0" borderId="40" xfId="4" applyFont="1" applyBorder="1" applyAlignment="1">
      <alignment horizontal="center" vertical="center"/>
    </xf>
    <xf numFmtId="0" fontId="16" fillId="0" borderId="13" xfId="4" applyFont="1" applyBorder="1" applyAlignment="1">
      <alignment horizontal="center" vertical="center"/>
    </xf>
    <xf numFmtId="0" fontId="16" fillId="0" borderId="12" xfId="4" applyFont="1" applyBorder="1" applyAlignment="1">
      <alignment horizontal="center" vertical="center"/>
    </xf>
    <xf numFmtId="0" fontId="1" fillId="0" borderId="13" xfId="6" applyBorder="1"/>
    <xf numFmtId="0" fontId="1" fillId="0" borderId="12" xfId="6" applyBorder="1"/>
    <xf numFmtId="0" fontId="16" fillId="0" borderId="14" xfId="4" applyFont="1" applyBorder="1" applyAlignment="1">
      <alignment horizontal="center" vertical="center"/>
    </xf>
    <xf numFmtId="180" fontId="17" fillId="0" borderId="0" xfId="6" applyNumberFormat="1" applyFont="1" applyAlignment="1">
      <alignment horizontal="left" vertical="center"/>
    </xf>
    <xf numFmtId="180" fontId="1" fillId="0" borderId="0" xfId="6" applyNumberFormat="1" applyAlignment="1">
      <alignment horizontal="left" vertical="center"/>
    </xf>
    <xf numFmtId="180" fontId="1" fillId="0" borderId="38" xfId="6" applyNumberFormat="1" applyBorder="1" applyAlignment="1">
      <alignment horizontal="left" vertical="center"/>
    </xf>
    <xf numFmtId="0" fontId="18" fillId="0" borderId="37" xfId="4" applyFont="1" applyBorder="1" applyAlignment="1">
      <alignment horizontal="right" vertical="center"/>
    </xf>
    <xf numFmtId="0" fontId="2" fillId="0" borderId="0" xfId="6" applyFont="1" applyAlignment="1">
      <alignment horizontal="right" vertical="center"/>
    </xf>
    <xf numFmtId="0" fontId="1" fillId="0" borderId="0" xfId="6" applyAlignment="1">
      <alignment horizontal="right"/>
    </xf>
    <xf numFmtId="10" fontId="17" fillId="0" borderId="38" xfId="6" applyNumberFormat="1" applyFont="1" applyBorder="1" applyAlignment="1">
      <alignment horizontal="left" vertical="center"/>
    </xf>
    <xf numFmtId="0" fontId="16" fillId="0" borderId="40" xfId="4" applyFont="1" applyBorder="1" applyAlignment="1">
      <alignment horizontal="left" vertical="center"/>
    </xf>
    <xf numFmtId="0" fontId="16" fillId="0" borderId="41" xfId="4" applyFont="1" applyBorder="1" applyAlignment="1">
      <alignment horizontal="center" vertical="center"/>
    </xf>
    <xf numFmtId="0" fontId="16" fillId="0" borderId="42" xfId="4" applyFont="1" applyBorder="1" applyAlignment="1">
      <alignment horizontal="center" vertical="center"/>
    </xf>
    <xf numFmtId="0" fontId="16" fillId="0" borderId="43" xfId="4" applyFont="1" applyBorder="1" applyAlignment="1">
      <alignment horizontal="center" vertical="center"/>
    </xf>
    <xf numFmtId="0" fontId="16" fillId="0" borderId="44" xfId="4" applyFont="1" applyBorder="1" applyAlignment="1">
      <alignment horizontal="left" vertical="center"/>
    </xf>
    <xf numFmtId="0" fontId="1" fillId="0" borderId="42" xfId="6" applyBorder="1"/>
    <xf numFmtId="0" fontId="1" fillId="0" borderId="43" xfId="6" applyBorder="1"/>
    <xf numFmtId="0" fontId="16" fillId="0" borderId="44" xfId="4" applyFont="1" applyBorder="1" applyAlignment="1">
      <alignment horizontal="center" vertical="center"/>
    </xf>
    <xf numFmtId="0" fontId="16" fillId="0" borderId="45" xfId="4" applyFont="1" applyBorder="1" applyAlignment="1">
      <alignment horizontal="center" vertical="center"/>
    </xf>
    <xf numFmtId="0" fontId="16" fillId="0" borderId="44" xfId="4" applyFont="1" applyBorder="1" applyAlignment="1">
      <alignment horizontal="right" vertical="center"/>
    </xf>
    <xf numFmtId="0" fontId="1" fillId="0" borderId="42" xfId="6" applyBorder="1" applyAlignment="1">
      <alignment vertical="center"/>
    </xf>
    <xf numFmtId="0" fontId="16" fillId="0" borderId="20" xfId="4" applyFont="1" applyBorder="1" applyAlignment="1">
      <alignment horizontal="center" vertical="center"/>
    </xf>
    <xf numFmtId="0" fontId="16" fillId="0" borderId="21" xfId="4" applyFont="1" applyBorder="1" applyAlignment="1">
      <alignment horizontal="center" vertical="center"/>
    </xf>
    <xf numFmtId="0" fontId="16" fillId="0" borderId="42" xfId="4" applyFont="1" applyBorder="1" applyAlignment="1">
      <alignment horizontal="left" vertical="center"/>
    </xf>
    <xf numFmtId="0" fontId="16" fillId="0" borderId="43" xfId="4" applyFont="1" applyBorder="1" applyAlignment="1">
      <alignment horizontal="left" vertical="center"/>
    </xf>
    <xf numFmtId="0" fontId="16" fillId="0" borderId="22" xfId="4" applyFont="1" applyBorder="1" applyAlignment="1">
      <alignment horizontal="center" vertical="center"/>
    </xf>
    <xf numFmtId="0" fontId="16" fillId="0" borderId="23" xfId="4" applyFont="1" applyBorder="1" applyAlignment="1">
      <alignment horizontal="center" vertical="center"/>
    </xf>
    <xf numFmtId="0" fontId="16" fillId="0" borderId="46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5" xfId="4" applyFont="1" applyBorder="1" applyAlignment="1">
      <alignment horizontal="left" vertical="center"/>
    </xf>
    <xf numFmtId="0" fontId="16" fillId="0" borderId="46" xfId="4" applyFont="1" applyBorder="1" applyAlignment="1">
      <alignment horizontal="center" vertical="center"/>
    </xf>
    <xf numFmtId="0" fontId="16" fillId="0" borderId="16" xfId="4" applyFont="1" applyBorder="1" applyAlignment="1">
      <alignment horizontal="center" vertical="center"/>
    </xf>
    <xf numFmtId="0" fontId="16" fillId="0" borderId="17" xfId="4" applyFont="1" applyBorder="1" applyAlignment="1">
      <alignment horizontal="center" vertical="center"/>
    </xf>
    <xf numFmtId="49" fontId="3" fillId="0" borderId="5" xfId="0" applyNumberFormat="1" applyFont="1" applyBorder="1"/>
    <xf numFmtId="0" fontId="0" fillId="0" borderId="7" xfId="0" applyBorder="1"/>
    <xf numFmtId="0" fontId="0" fillId="0" borderId="6" xfId="0" applyBorder="1"/>
    <xf numFmtId="178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/>
    <xf numFmtId="49" fontId="0" fillId="0" borderId="4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0" xfId="0" applyNumberFormat="1" applyFont="1" applyAlignment="1">
      <alignment horizontal="left" indent="1"/>
    </xf>
    <xf numFmtId="0" fontId="0" fillId="0" borderId="0" xfId="0"/>
    <xf numFmtId="0" fontId="0" fillId="0" borderId="0" xfId="0" applyAlignment="1">
      <alignment horizontal="left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1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0" fillId="0" borderId="1" xfId="0" applyBorder="1"/>
    <xf numFmtId="178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</cellXfs>
  <cellStyles count="7">
    <cellStyle name="쉼표 [0]" xfId="1" builtinId="6"/>
    <cellStyle name="표준" xfId="0" builtinId="0"/>
    <cellStyle name="표준_AC내역(전기)" xfId="3" xr:uid="{00000000-0005-0000-0000-000004000000}"/>
    <cellStyle name="표준_AC내역(전기)_삼육고전기내역" xfId="4" xr:uid="{00000000-0005-0000-0000-000005000000}"/>
    <cellStyle name="표준_전기내역서_1" xfId="5" xr:uid="{00000000-0005-0000-0000-000007000000}"/>
    <cellStyle name="표준_통신내역서" xfId="6" xr:uid="{00000000-0005-0000-0000-000009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161925</xdr:rowOff>
    </xdr:from>
    <xdr:to>
      <xdr:col>8</xdr:col>
      <xdr:colOff>352425</xdr:colOff>
      <xdr:row>21</xdr:row>
      <xdr:rowOff>47625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8592AEE-EDEB-4CF5-B998-785211FEF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71600"/>
          <a:ext cx="5686425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41</xdr:row>
      <xdr:rowOff>57150</xdr:rowOff>
    </xdr:from>
    <xdr:to>
      <xdr:col>12</xdr:col>
      <xdr:colOff>19050</xdr:colOff>
      <xdr:row>65</xdr:row>
      <xdr:rowOff>85725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6E7C5120-B7D5-413F-A370-F3EBBFFE1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7096125"/>
          <a:ext cx="9153525" cy="414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29</xdr:row>
      <xdr:rowOff>19050</xdr:rowOff>
    </xdr:from>
    <xdr:to>
      <xdr:col>12</xdr:col>
      <xdr:colOff>28575</xdr:colOff>
      <xdr:row>38</xdr:row>
      <xdr:rowOff>19050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EA0A1141-2868-4A2A-8EE7-EFC12A797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000625"/>
          <a:ext cx="916305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C-96090\&#49444;&#44228;&#50696;&#49328;&#49436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-EXCEL\&#45224;&#50501;4&#44277;&#44396;0124\2007&#50629;&#47924;\&#45224;&#50501;\&#45224;&#50501;&#49888;&#46020;&#49884;%201,2,3&#44277;&#44396;%20&#51204;&#44592;&#44277;&#49324;%20&#49444;&#44228;&#45236;&#50669;&#49436;\&#45224;&#50501;1&#44277;&#44396;%20&#52572;&#51333;\LEEYONG\PUSAN154\&#44305;&#50577;&#51204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CADATA\YANGPYUN\FINEL0\CALC\K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&#46020;&#47732;\W-&#44396;&#47168;&#54616;&#49688;\&#44228;&#49328;&#49436;\5&#50900;8&#51068;%20&#51456;&#44277;\LOA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SGH\NAMGWANG\REP-N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0YEONGI\REPT-N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857;&#50669;&#50756;&#47308;(3)-2002&#45380;\&#46041;&#49457;&#51060;&#50532;&#50472;\&#46041;&#49457;&#51060;&#50644;&#51648;\&#52649;&#45224;&#44368;&#50977;&#50896;&#50724;&#49688;&#52376;&#47532;\&#51228;3&#49457;&#44284;&#47932;(&#52572;&#51333;)\&#45236;&#50669;&#49436;\unzipped\1&#44277;&#44396;&#44277;&#45236;&#50669;\&#51204;&#44592;&#44228;&#51109;\&#54032;&#51221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592;&#51316;&#51088;&#47308;\&#44608;&#50689;&#54872;2001\&#50948;&#49373;&#52572;&#51333;&#45236;&#50669;1\&#51204;&#44592;&#44228;&#51109;\&#44221;&#51068;\&#44257;&#49457;&#44368;&#50977;&#52397;\&#48337;&#51216;&#50669;&#49324;\&#53685;&#49888;&#48337;~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48512;&#52285;2\&#44552;&#44053;&#44148;&#52629;\&#51204;&#44592;&#45236;&#50669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LEEYONG\PUSAN154\&#44305;&#50577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.2.145.20\c\&#49444;&#44228;&#49444;&#47749;&#49436;&#48143;&#44049;&#516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44608;%20%20%20&#44397;\&#44257;&#49457;&#44368;&#50977;&#52397;\&#48337;&#51216;&#50669;&#49324;\&#53685;&#49888;&#48337;~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652;&#54665;&#54532;&#47196;&#51229;&#53944;\&#44305;&#51452;&#46020;&#47196;\&#44032;&#47196;&#46321;\13&#45236;&#50669;&#49436;\&#54217;&#53469;&#49884;\&#49884;&#48169;\PT-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전차선로 물량표"/>
      <sheetName val="FORM-0"/>
      <sheetName val="중기일위대가"/>
      <sheetName val="SD"/>
      <sheetName val="조도계산서 (도서)"/>
      <sheetName val="인건비"/>
      <sheetName val="노임단가"/>
      <sheetName val="Sheet1"/>
      <sheetName val="공사비예산서(토목분)"/>
      <sheetName val="가도공"/>
      <sheetName val="LOPCALC"/>
      <sheetName val="중기사용료"/>
      <sheetName val="정부노임단가"/>
      <sheetName val="집수정(600-700)"/>
      <sheetName val="수질정화시설"/>
      <sheetName val="단면가정"/>
      <sheetName val="설계조건"/>
      <sheetName val="부재력정리"/>
      <sheetName val="대로근거"/>
      <sheetName val="중로근거"/>
      <sheetName val="바닥판"/>
      <sheetName val="현장지지물물량"/>
      <sheetName val="제경비"/>
      <sheetName val="기기리스트"/>
      <sheetName val="Sheet17"/>
      <sheetName val="금액내역서"/>
      <sheetName val="INPUT"/>
      <sheetName val="내역"/>
      <sheetName val="전기실및집수정"/>
      <sheetName val="Macro1"/>
      <sheetName val="목차"/>
      <sheetName val="수량산출"/>
      <sheetName val="별표총괄"/>
      <sheetName val="방송(체육관)"/>
      <sheetName val="가설건물"/>
      <sheetName val="MOTOR"/>
      <sheetName val="UEC영화관본공사내역"/>
      <sheetName val="2공구수량"/>
      <sheetName val="BOJUNGGM"/>
      <sheetName val="CC16-내역서"/>
      <sheetName val="조건표"/>
      <sheetName val="96작생능"/>
      <sheetName val="설직재-1"/>
      <sheetName val="ABUT수량-A1"/>
      <sheetName val="L-type"/>
      <sheetName val="계약"/>
      <sheetName val="#REF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일위대가(가설)"/>
      <sheetName val="토목주소"/>
      <sheetName val="프랜트면허"/>
      <sheetName val="7.1유효폭"/>
      <sheetName val="처리단락"/>
      <sheetName val="단가비교"/>
      <sheetName val="영창26"/>
      <sheetName val="공통"/>
      <sheetName val="다이꾸"/>
      <sheetName val="조도계산서_(도서)"/>
      <sheetName val="PI"/>
      <sheetName val="Macro(전선)"/>
      <sheetName val="U-TYPE(1)"/>
      <sheetName val="부하LOAD"/>
      <sheetName val="일위대가"/>
      <sheetName val="소비자가"/>
      <sheetName val="내역표지"/>
      <sheetName val="아파트 "/>
      <sheetName val="자재단가"/>
      <sheetName val="주식"/>
      <sheetName val="Sheet1 (2)"/>
      <sheetName val="골조시행"/>
      <sheetName val="EQUIP LIST"/>
      <sheetName val="BOM(Elec)"/>
      <sheetName val="현황산출서"/>
      <sheetName val="Sheet3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역T형교대(말뚝기초)"/>
      <sheetName val="XXXXXX"/>
      <sheetName val="갑지"/>
      <sheetName val="총괄"/>
      <sheetName val="표지"/>
      <sheetName val="3"/>
      <sheetName val="Sheet5"/>
      <sheetName val="데이타"/>
      <sheetName val="부대내역"/>
      <sheetName val="ITEM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개소별수량산출"/>
      <sheetName val="노임이"/>
      <sheetName val="적용단위길이"/>
      <sheetName val="소요자재"/>
      <sheetName val="노무산출서"/>
      <sheetName val="정렬"/>
      <sheetName val="예가표"/>
      <sheetName val="99노임기준"/>
      <sheetName val="투찰"/>
      <sheetName val="항목등록"/>
      <sheetName val="입력값"/>
      <sheetName val="전차선로_물량표"/>
      <sheetName val="TRE_TABLE"/>
      <sheetName val="대치판정"/>
      <sheetName val="연돌일위집계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내역대비표"/>
      <sheetName val="간선계산"/>
      <sheetName val="SRC-B3U2"/>
      <sheetName val="ⴭⴭⴭⴭ"/>
      <sheetName val="DATE"/>
      <sheetName val="시중노임단가"/>
      <sheetName val="철근단면적"/>
      <sheetName val="내역기준"/>
      <sheetName val="TABLE"/>
      <sheetName val="FB25JN"/>
      <sheetName val="뚝토공"/>
      <sheetName val="단가표"/>
      <sheetName val="투자효율분석"/>
      <sheetName val="설계명세서"/>
      <sheetName val="공통(20-91)"/>
      <sheetName val="한강운반비"/>
      <sheetName val="노임"/>
      <sheetName val="자재"/>
      <sheetName val="BEND LOSS"/>
      <sheetName val="기별"/>
      <sheetName val="001"/>
      <sheetName val="tggwan(mac)"/>
      <sheetName val="토사(PE)"/>
      <sheetName val="비용적자료"/>
      <sheetName val="인사자료총집계"/>
      <sheetName val="설계개요"/>
      <sheetName val="입찰안"/>
      <sheetName val="포장직선구간"/>
      <sheetName val="법면"/>
      <sheetName val="부대공"/>
      <sheetName val="구조물공"/>
      <sheetName val="포장공"/>
      <sheetName val="토공"/>
      <sheetName val="배수공1"/>
      <sheetName val="0124"/>
      <sheetName val="요율표(전기)"/>
      <sheetName val="조명시설"/>
      <sheetName val="E01"/>
      <sheetName val="MVE02"/>
      <sheetName val="전기일위대가"/>
      <sheetName val="처리장"/>
      <sheetName val="하수관로"/>
      <sheetName val="Pack-3"/>
      <sheetName val="QUOTATION"/>
      <sheetName val="QUOTATION (2)"/>
      <sheetName val="설계내역서"/>
      <sheetName val="수로단위수량"/>
      <sheetName val="Sheet13"/>
      <sheetName val="간선"/>
      <sheetName val="P-J"/>
      <sheetName val="Sheet14"/>
      <sheetName val="200"/>
      <sheetName val="직노"/>
      <sheetName val="특수기호강도거푸집"/>
      <sheetName val="종배수관면벽신"/>
      <sheetName val="종배수관(신)"/>
      <sheetName val="중동공구"/>
      <sheetName val="건축공사 내역"/>
      <sheetName val="4-3 보온 기본물량집계"/>
      <sheetName val="1,2,3,4,5단위수량"/>
      <sheetName val="CTEMCOST"/>
      <sheetName val="단가조사표"/>
      <sheetName val="TYPE1"/>
      <sheetName val="철근량"/>
      <sheetName val="우각부보강"/>
      <sheetName val="몰탈콘크리트"/>
      <sheetName val="차선도색현황"/>
      <sheetName val="배수공"/>
      <sheetName val="간지"/>
      <sheetName val="Sheet6"/>
      <sheetName val="단중표"/>
      <sheetName val="시공여유율"/>
      <sheetName val="Man Power &amp; Comp"/>
      <sheetName val="?????"/>
      <sheetName val="cable산출"/>
      <sheetName val="Total"/>
      <sheetName val="메서,변+증"/>
      <sheetName val="날개벽37.5。,82.5。"/>
      <sheetName val="말뚝지지력산정"/>
      <sheetName val="단가"/>
      <sheetName val="M1"/>
      <sheetName val="발신정보"/>
      <sheetName val="신우"/>
      <sheetName val="과천MAIN"/>
      <sheetName val="CALCULATION"/>
      <sheetName val="수량"/>
      <sheetName val="HX"/>
      <sheetName val="현장식당(1)"/>
      <sheetName val="토목품셈"/>
      <sheetName val="화전내"/>
      <sheetName val="단면 (2)"/>
      <sheetName val="계수시트"/>
      <sheetName val="원가계산서"/>
      <sheetName val="관리사무소"/>
      <sheetName val="8.INTER CONNECTING"/>
      <sheetName val="2선재"/>
      <sheetName val="설계예산내역서"/>
      <sheetName val="표지 (2)"/>
      <sheetName val="경영상태"/>
      <sheetName val="__"/>
      <sheetName val="아파트_"/>
      <sheetName val="dg"/>
      <sheetName val="EP0618"/>
      <sheetName val="조도계산"/>
      <sheetName val="수량이동"/>
      <sheetName val="기성금내역서"/>
      <sheetName val="Pier 3"/>
      <sheetName val="방배동내역(리라)"/>
      <sheetName val="현장경비"/>
      <sheetName val="건축공사집계표"/>
      <sheetName val="부대공사총괄"/>
      <sheetName val="M3산출"/>
      <sheetName val="BAND(200)"/>
      <sheetName val="EL 표면적"/>
      <sheetName val="Detail"/>
      <sheetName val="설계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부하_성남_"/>
      <sheetName val="공통(20-91)"/>
      <sheetName val="인허가수행 Schedule"/>
      <sheetName val="부하LOAD"/>
      <sheetName val="조도계산서 (도서)"/>
      <sheetName val="부하계산서"/>
      <sheetName val="MOTOR"/>
      <sheetName val="바닥판"/>
      <sheetName val="노임단가"/>
      <sheetName val="요율"/>
      <sheetName val="Sheet2"/>
      <sheetName val="BID"/>
      <sheetName val="외천교"/>
      <sheetName val="전차선로 물량표"/>
      <sheetName val="목차"/>
      <sheetName val="산출2-기기동력"/>
      <sheetName val="관리사무소"/>
      <sheetName val="가설건물"/>
      <sheetName val="적용단위길이"/>
      <sheetName val="소비자가"/>
      <sheetName val="예산내역서"/>
      <sheetName val="설계예산서"/>
      <sheetName val="DATA"/>
      <sheetName val="조명율표"/>
      <sheetName val="데이타"/>
      <sheetName val="자재테이블"/>
      <sheetName val="list"/>
      <sheetName val="7.1유효폭"/>
      <sheetName val="SUNGNAM1"/>
      <sheetName val="1"/>
      <sheetName val="BSD (2)"/>
      <sheetName val="단가정보"/>
      <sheetName val="INPUT DATA"/>
      <sheetName val="CSTSUM"/>
      <sheetName val="TRE TABLE"/>
      <sheetName val="BQ"/>
      <sheetName val="결선list"/>
      <sheetName val="#REF"/>
      <sheetName val="기타유틸리티설비"/>
      <sheetName val="토목변경"/>
      <sheetName val="정렬"/>
      <sheetName val="J直材4"/>
      <sheetName val="전기실및집수정"/>
      <sheetName val="금긋기 및 절단"/>
      <sheetName val="여흥"/>
      <sheetName val="원가"/>
      <sheetName val="Sheet17"/>
      <sheetName val="한강운반비"/>
      <sheetName val="자재"/>
      <sheetName val="L_RPTA05_목록"/>
      <sheetName val="정부노임단가"/>
      <sheetName val="설계조건"/>
      <sheetName val="MACRO(MCC)"/>
      <sheetName val="WORK"/>
      <sheetName val="전력구구조물산근"/>
      <sheetName val="cost"/>
      <sheetName val="입찰안"/>
      <sheetName val="1공구(을)"/>
      <sheetName val="품목납기"/>
      <sheetName val="Macro1"/>
      <sheetName val="Macro2"/>
      <sheetName val="ⴭⴭⴭⴭ"/>
      <sheetName val="c_balju"/>
      <sheetName val="U-TYPE(1)"/>
      <sheetName val="L-type"/>
      <sheetName val="중기사용료"/>
      <sheetName val="토공및부대2차"/>
      <sheetName val="001"/>
      <sheetName val="3련 BOX"/>
      <sheetName val="발신정보"/>
      <sheetName val="일위대가내역"/>
      <sheetName val="품셈기준"/>
      <sheetName val="안정검토"/>
      <sheetName val="3BL공동구 수량"/>
      <sheetName val="표지 (2)"/>
      <sheetName val="토사(PE)"/>
      <sheetName val="1.설계조건"/>
      <sheetName val="인건비"/>
      <sheetName val="공정표"/>
      <sheetName val="공사원가계산서"/>
      <sheetName val="ABUT수량-A1"/>
      <sheetName val="수질정화시설"/>
      <sheetName val="단가대비표 (3)"/>
      <sheetName val="일위대가"/>
      <sheetName val="96작생능"/>
      <sheetName val="주간기성"/>
      <sheetName val="적용토목"/>
      <sheetName val="소요자재"/>
      <sheetName val="부안변전"/>
      <sheetName val="단중표"/>
      <sheetName val="환율"/>
      <sheetName val="자재단가"/>
      <sheetName val="수량산출서"/>
      <sheetName val="Code"/>
      <sheetName val="Import"/>
      <sheetName val="wall"/>
      <sheetName val="산출내역서집계표"/>
      <sheetName val="횡배수관단위수량"/>
      <sheetName val="맨홀토공수량"/>
      <sheetName val="Sheet3"/>
      <sheetName val="품의서"/>
      <sheetName val="주형"/>
      <sheetName val="총괄"/>
      <sheetName val="오산갈곳"/>
      <sheetName val="ITEM"/>
      <sheetName val="MEXICO-C"/>
      <sheetName val="노무비"/>
      <sheetName val="교각계산"/>
      <sheetName val="원가계산서"/>
      <sheetName val="인건-측정"/>
      <sheetName val="CalcuSheet"/>
      <sheetName val="위치조서"/>
      <sheetName val="CC16-내역서"/>
      <sheetName val="조명율데이타"/>
      <sheetName val="노임"/>
      <sheetName val="제잡비계산"/>
      <sheetName val="식재총괄"/>
      <sheetName val="시설물총괄"/>
      <sheetName val="건축총괄"/>
      <sheetName val="식재"/>
      <sheetName val="FOOTING단면력"/>
      <sheetName val="중기일위대가"/>
      <sheetName val="타공종이기"/>
      <sheetName val="첨부"/>
      <sheetName val="부대내역"/>
      <sheetName val="GTG TR PIT"/>
      <sheetName val="조도계산서 _도서_"/>
      <sheetName val="예정공정표"/>
      <sheetName val="총계"/>
      <sheetName val="환율-LIBOR"/>
      <sheetName val="공사비집계"/>
      <sheetName val="날개벽수량표"/>
      <sheetName val="내역"/>
      <sheetName val="견적시담(송포2공구)"/>
      <sheetName val="입력DATA"/>
      <sheetName val="단"/>
      <sheetName val="guard(mac)"/>
      <sheetName val="양식"/>
      <sheetName val="방배동내역(리라)"/>
      <sheetName val="Proposal"/>
      <sheetName val="TABLE"/>
      <sheetName val="공사비예산서(토목분)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CRF"/>
      <sheetName val="현장지지물물량"/>
      <sheetName val="FEXS"/>
      <sheetName val="횡배위치"/>
      <sheetName val="ilch"/>
      <sheetName val="발전기계산서"/>
      <sheetName val="전기일위대가"/>
      <sheetName val="금액내역서"/>
      <sheetName val="차액보증"/>
      <sheetName val="내역표지"/>
      <sheetName val="49단가"/>
      <sheetName val="부대대비"/>
      <sheetName val="냉연집계"/>
      <sheetName val="일반공사"/>
      <sheetName val="다이꾸"/>
      <sheetName val="추가및 공제(방파제)"/>
      <sheetName val="HRSG SMALL07220"/>
      <sheetName val="토적계산"/>
      <sheetName val="기자재비"/>
      <sheetName val="EQUIP LIST"/>
      <sheetName val="목록"/>
      <sheetName val="mesc"/>
      <sheetName val="cable-data"/>
      <sheetName val="1.우편집중내역서"/>
      <sheetName val="포장공"/>
      <sheetName val="분뇨"/>
      <sheetName val="직공비"/>
      <sheetName val="Sheet1 (2)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실행품의서"/>
      <sheetName val="보차도경계석"/>
      <sheetName val="일위대가목록"/>
      <sheetName val="Y-WORK"/>
      <sheetName val="Param"/>
      <sheetName val="기성집계"/>
      <sheetName val="처리단락"/>
      <sheetName val="LD"/>
      <sheetName val="약전닥트"/>
      <sheetName val="건축부하"/>
      <sheetName val="일지-H"/>
      <sheetName val="FA설치명세"/>
      <sheetName val="김포IO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COVER"/>
      <sheetName val="프랜트면허"/>
      <sheetName val="토목주소"/>
      <sheetName val="배관BM(일반)"/>
      <sheetName val="효율&amp;역율"/>
      <sheetName val="BEND LOSS"/>
      <sheetName val="내역서1"/>
      <sheetName val="자단"/>
      <sheetName val="??(??)"/>
      <sheetName val="CNC810M"/>
      <sheetName val="D-3503"/>
      <sheetName val="부대tu"/>
      <sheetName val="Currency Rate"/>
      <sheetName val="SRC-B3U2"/>
      <sheetName val="참조"/>
      <sheetName val="W-현원가"/>
      <sheetName val="배수관공"/>
      <sheetName val="현황산출서"/>
      <sheetName val="철근단면적"/>
      <sheetName val="GTG_TR_PIT"/>
      <sheetName val="조도계산서__도서_"/>
      <sheetName val="경비"/>
      <sheetName val="일위대가표"/>
      <sheetName val="주식"/>
      <sheetName val="hvac(제어동)"/>
      <sheetName val="토공"/>
      <sheetName val="기초대가"/>
      <sheetName val="L형옹벽측구"/>
      <sheetName val="지진시"/>
      <sheetName val="Total"/>
      <sheetName val="방음벽기초(H=4m)"/>
      <sheetName val="변화치수"/>
      <sheetName val="터파기및재료"/>
      <sheetName val="철거산출근거"/>
      <sheetName val="일위대가(계측기설치)"/>
      <sheetName val="SILICATE"/>
      <sheetName val="123"/>
      <sheetName val="Oper Amount"/>
      <sheetName val="당초"/>
      <sheetName val="Sheet1"/>
      <sheetName val="금액"/>
      <sheetName val="CALCULATION"/>
      <sheetName val="원형1호맨홀토공수량"/>
      <sheetName val="단위중량"/>
      <sheetName val="말뚝지지력산정"/>
      <sheetName val="1차변경내역"/>
      <sheetName val="도"/>
      <sheetName val="b_balju_cho"/>
      <sheetName val="단가조사표"/>
      <sheetName val="일위대가(원본)"/>
      <sheetName val="횡배수관집현황(2공구)"/>
      <sheetName val="Sheet13"/>
      <sheetName val="Sheet14"/>
      <sheetName val="발전기"/>
      <sheetName val="간선"/>
      <sheetName val="9GNG운반"/>
      <sheetName val="접속도로1"/>
      <sheetName val="FB25JN"/>
      <sheetName val="안정검토(온1)"/>
      <sheetName val="단가조사"/>
      <sheetName val="공통비"/>
      <sheetName val="N賃率-職"/>
      <sheetName val="경산"/>
      <sheetName val="횡날개수집"/>
      <sheetName val="단면가정"/>
      <sheetName val="부재력정리"/>
      <sheetName val="조경일람"/>
      <sheetName val="RE9604"/>
      <sheetName val="옹벽기초자료"/>
      <sheetName val="자재일람"/>
      <sheetName val="A포공위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PIPE"/>
      <sheetName val="대로근거"/>
      <sheetName val="종배수관(신)"/>
      <sheetName val="감가상각"/>
      <sheetName val="교각1"/>
      <sheetName val="내역서 "/>
      <sheetName val="총괄표"/>
      <sheetName val="개소별수량산출"/>
      <sheetName val="설명서"/>
      <sheetName val="자재대"/>
      <sheetName val="표지1"/>
      <sheetName val="역T형교대(말뚝기초)"/>
      <sheetName val="TYPE1"/>
      <sheetName val="철근량"/>
      <sheetName val="조건표"/>
      <sheetName val="전기"/>
      <sheetName val="plan&amp;section of foundation"/>
      <sheetName val="O-단가조사서"/>
      <sheetName val="일위대가표(DEEP)"/>
      <sheetName val="LINE_LIST"/>
      <sheetName val="견적대비표"/>
      <sheetName val="일위대가총괄표"/>
      <sheetName val="단가산출총괄표"/>
      <sheetName val="J형측구단위수량"/>
      <sheetName val="수량집계표M1"/>
      <sheetName val="수량산출 M1"/>
      <sheetName val="MW-BM"/>
      <sheetName val="조명시설"/>
      <sheetName val="____"/>
      <sheetName val="DATE"/>
      <sheetName val="02 SLAB"/>
      <sheetName val="05 BOX"/>
      <sheetName val="세금자료"/>
      <sheetName val="보안등"/>
      <sheetName val="일위대가(가설)"/>
      <sheetName val="SUMMARY"/>
      <sheetName val="M3산출"/>
      <sheetName val="토공A"/>
      <sheetName val="수목표준대가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일위대가목차"/>
      <sheetName val="K1자재(3차등)"/>
      <sheetName val="OZ049E"/>
      <sheetName val="설계명세서"/>
      <sheetName val="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관급단가"/>
      <sheetName val="개소별수량산출"/>
      <sheetName val="입찰안"/>
      <sheetName val="조명율표"/>
      <sheetName val="손익분석"/>
      <sheetName val="노임"/>
      <sheetName val="원가"/>
      <sheetName val="말뚝물량"/>
      <sheetName val="KA"/>
      <sheetName val="설계명세서"/>
      <sheetName val="흄관기초"/>
      <sheetName val="일위대가서식"/>
      <sheetName val="단가표"/>
      <sheetName val="평균높이산출근거"/>
      <sheetName val="횡배수관위치조서"/>
      <sheetName val="일위대가(계측기설치)"/>
      <sheetName val="위치조서"/>
      <sheetName val="매립"/>
      <sheetName val="BOX"/>
      <sheetName val="FB25JN"/>
      <sheetName val="횡배수관토공수량"/>
      <sheetName val="내역"/>
      <sheetName val="노무비"/>
      <sheetName val="일위대가-1"/>
      <sheetName val="공사개요"/>
      <sheetName val="매입세율"/>
      <sheetName val="영창26"/>
      <sheetName val="내역서"/>
      <sheetName val="D25"/>
      <sheetName val="D16"/>
      <sheetName val="D22"/>
      <sheetName val="설 계"/>
      <sheetName val="기존단가 (2)"/>
      <sheetName val="#REF"/>
      <sheetName val="49수량"/>
      <sheetName val="48수량"/>
      <sheetName val="22수량"/>
      <sheetName val="자재단가"/>
      <sheetName val="금액"/>
      <sheetName val="적현로"/>
      <sheetName val="노면반사율"/>
      <sheetName val="직사조명율"/>
      <sheetName val="22인공"/>
      <sheetName val="토사(PE)"/>
      <sheetName val="구조물공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LOPCALC"/>
      <sheetName val="내역서"/>
      <sheetName val="IMPEADENCE MAP 취수장"/>
      <sheetName val="입찰안"/>
      <sheetName val="환율"/>
      <sheetName val="XZLC004_PART2"/>
      <sheetName val="FB25JN"/>
      <sheetName val="LEGEND"/>
      <sheetName val="PARAMETER"/>
      <sheetName val="일위대가(계측기설치)"/>
      <sheetName val="제수"/>
      <sheetName val="공기"/>
      <sheetName val="19상가"/>
      <sheetName val="교각계산"/>
      <sheetName val="처리단락"/>
      <sheetName val="LOAD"/>
      <sheetName val="상수도토공집계표"/>
      <sheetName val="BOX형 교대"/>
      <sheetName val="원가"/>
      <sheetName val="내역"/>
      <sheetName val="원가계산서"/>
      <sheetName val="직노"/>
      <sheetName val="TABLE"/>
      <sheetName val="입출재고현황 (2)"/>
      <sheetName val="GAEYO"/>
      <sheetName val="I一般比"/>
      <sheetName val="대조표(0108)"/>
      <sheetName val="조도계산서 (도서)"/>
      <sheetName val="LD"/>
      <sheetName val="약전닥트"/>
      <sheetName val="건축부하"/>
      <sheetName val="일지-H"/>
      <sheetName val="FA설치명세"/>
      <sheetName val="#REF"/>
      <sheetName val="김포IO"/>
      <sheetName val="증감대비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#REF"/>
      <sheetName val="교각계산"/>
      <sheetName val="개소별수량산출"/>
      <sheetName val="부서현황"/>
      <sheetName val="부산여자고등학교 방송장치D-2"/>
      <sheetName val="지명송금"/>
      <sheetName val="영창26"/>
      <sheetName val="B부대공"/>
      <sheetName val="토공"/>
      <sheetName val="일위대가(계측기설치)"/>
      <sheetName val="집계"/>
      <sheetName val="직노"/>
      <sheetName val="기본일위"/>
      <sheetName val="패널"/>
      <sheetName val="내역서2안"/>
      <sheetName val="실행내역"/>
      <sheetName val="sw1"/>
      <sheetName val="NOMUBI"/>
      <sheetName val="우수공"/>
      <sheetName val="기성금내역서"/>
      <sheetName val="EP0618"/>
      <sheetName val="우수"/>
      <sheetName val="부하계산서"/>
      <sheetName val="기본DATA"/>
      <sheetName val="BASIC (2)"/>
      <sheetName val="교각1"/>
      <sheetName val="LD"/>
      <sheetName val="내역서1"/>
      <sheetName val="전기공사일위대가"/>
      <sheetName val="환율"/>
      <sheetName val="969910( R)"/>
      <sheetName val="현장관리비 산출내역"/>
      <sheetName val="한일양산"/>
      <sheetName val="내역"/>
      <sheetName val="48전력선로일위"/>
      <sheetName val="48일위(기존)"/>
      <sheetName val="가도공"/>
      <sheetName val="총괄"/>
      <sheetName val="IMPEADENCE MAP 취수장"/>
      <sheetName val="간선계산"/>
      <sheetName val="불출요청"/>
      <sheetName val="요율"/>
      <sheetName val="DATA"/>
      <sheetName val="전기일위대가"/>
      <sheetName val="입찰안"/>
      <sheetName val="문학간접"/>
      <sheetName val="2F 회의실견적(5_14 일대)"/>
      <sheetName val="집수정(600-700)"/>
      <sheetName val="N賃率-職"/>
      <sheetName val="오억미만"/>
      <sheetName val="AS복구"/>
      <sheetName val="중기터파기"/>
      <sheetName val="변수값"/>
      <sheetName val="중기상차"/>
      <sheetName val="자재단가비교표"/>
      <sheetName val="상수도토공집계표"/>
      <sheetName val="계산중"/>
      <sheetName val="횡배위치"/>
      <sheetName val="노임단가"/>
      <sheetName val="갑지1"/>
      <sheetName val="GAEYO"/>
      <sheetName val="Sheet3"/>
      <sheetName val="Sheet1"/>
      <sheetName val="도장면적"/>
      <sheetName val="단중표"/>
      <sheetName val="공사비예산서(토목분)"/>
      <sheetName val="상 부"/>
      <sheetName val="일위"/>
      <sheetName val="원가"/>
      <sheetName val="조건입력"/>
      <sheetName val="조건입력(2)"/>
      <sheetName val="장비선정"/>
      <sheetName val="전차선로 물량표"/>
      <sheetName val="금액내역서"/>
      <sheetName val="수량산출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1.설계조건"/>
      <sheetName val="수로교총재료집계"/>
      <sheetName val="관급단가"/>
      <sheetName val="특별교실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금액"/>
      <sheetName val="ETC"/>
      <sheetName val="CABLE SIZE-3"/>
      <sheetName val="포장복구집계"/>
      <sheetName val="일위목록"/>
      <sheetName val="J형측구단위수량"/>
      <sheetName val="품셈총괄표"/>
      <sheetName val="FB25JN"/>
      <sheetName val="방송"/>
      <sheetName val="1 자원총괄"/>
      <sheetName val="2.대외공문"/>
      <sheetName val="설계내역서"/>
      <sheetName val="실행철강하도"/>
      <sheetName val="집계표"/>
      <sheetName val="차액보증"/>
      <sheetName val="입출재고현황 (2)"/>
      <sheetName val="단가 및 재료비"/>
      <sheetName val="일위대가양식"/>
      <sheetName val="설계명세서"/>
      <sheetName val="예산명세서"/>
      <sheetName val="자료입력"/>
      <sheetName val="내용"/>
      <sheetName val="단가결정"/>
      <sheetName val="도급양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IMPEADENCE MAP 취수장"/>
      <sheetName val="정부노임단가"/>
      <sheetName val="수량산출"/>
      <sheetName val="내역서"/>
      <sheetName val="공사비 내역 (가)"/>
      <sheetName val="재1"/>
      <sheetName val="교통표지"/>
      <sheetName val="REP-NG"/>
      <sheetName val="대비"/>
      <sheetName val="공통"/>
      <sheetName val="토공총괄표"/>
      <sheetName val="DATA"/>
      <sheetName val="차액보증"/>
      <sheetName val="Y-WORK"/>
      <sheetName val="단가표 "/>
      <sheetName val="변화치수"/>
      <sheetName val="데이타"/>
      <sheetName val="경산"/>
      <sheetName val="BID"/>
      <sheetName val="수량산출서"/>
      <sheetName val="기초공"/>
      <sheetName val="기둥(원형)"/>
      <sheetName val="총괄표"/>
      <sheetName val="일위대가"/>
      <sheetName val="토목내역"/>
      <sheetName val="3BL공동구 수량"/>
      <sheetName val="실행예산"/>
      <sheetName val="9GNG운반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ITEM"/>
      <sheetName val="조도계산서 _도서_"/>
      <sheetName val="부하계산서"/>
      <sheetName val="#REF"/>
      <sheetName val="인건비"/>
      <sheetName val="정부노임단가"/>
      <sheetName val="IMP(MAIN)"/>
      <sheetName val="IMP (REACTOR)"/>
      <sheetName val="MOTOR"/>
      <sheetName val="내역"/>
      <sheetName val="중기일위대가"/>
      <sheetName val="차액보증"/>
      <sheetName val="부하(성남)"/>
      <sheetName val="일위대가"/>
      <sheetName val="횡배위치"/>
      <sheetName val="견적시담(송포2공구)"/>
      <sheetName val="Sheet1"/>
      <sheetName val="Y-WORK"/>
      <sheetName val="건축내역"/>
      <sheetName val="현황산출서"/>
      <sheetName val="산#3-1"/>
      <sheetName val="설계명세서"/>
      <sheetName val="실행예산"/>
      <sheetName val="출근부"/>
      <sheetName val="내역서"/>
      <sheetName val="WORK"/>
      <sheetName val="일반공사"/>
      <sheetName val="B"/>
      <sheetName val="도급및 실행내역"/>
      <sheetName val="직노"/>
      <sheetName val="실행내역"/>
      <sheetName val="3BL공동구 수량"/>
      <sheetName val="단가산출집계"/>
      <sheetName val="SE-611"/>
      <sheetName val="내역1"/>
      <sheetName val="여흥"/>
      <sheetName val="중기사용료"/>
      <sheetName val="TABLE"/>
      <sheetName val="자재테이블"/>
      <sheetName val="원가"/>
      <sheetName val="별표 "/>
      <sheetName val="현장지지물물량"/>
      <sheetName val="2F 회의실견적(5_14 일대)"/>
      <sheetName val="내역서 "/>
      <sheetName val="재료집계"/>
      <sheetName val="ABUT수량-A1"/>
      <sheetName val="DS-LOAD"/>
      <sheetName val="표지"/>
      <sheetName val="DATA(BAC)"/>
      <sheetName val="가시설(TYPE-A)"/>
      <sheetName val="1호맨홀가감수량"/>
      <sheetName val="1-1평균터파기고(1)"/>
      <sheetName val="1호맨홀수량산출"/>
      <sheetName val="을"/>
      <sheetName val="보집계표"/>
      <sheetName val="Proposal"/>
      <sheetName val="BQ"/>
      <sheetName val="TYPE-B 평균H"/>
      <sheetName val="조인트"/>
      <sheetName val="단가"/>
      <sheetName val="시설물일위"/>
      <sheetName val="투자효율분석"/>
      <sheetName val="토공총괄집계"/>
      <sheetName val="외자배분"/>
      <sheetName val="단위중량"/>
      <sheetName val="CALCULATION"/>
      <sheetName val="General Data"/>
      <sheetName val="금액내역서"/>
      <sheetName val="Sheet4"/>
      <sheetName val="ilch"/>
      <sheetName val="견적서"/>
      <sheetName val="9GNG운반"/>
      <sheetName val="노임단가(0.3)"/>
      <sheetName val="노임단가"/>
      <sheetName val="K1자재(3차등)"/>
      <sheetName val="방송노임"/>
      <sheetName val="플랜트 설치"/>
      <sheetName val="DATA1"/>
      <sheetName val="단가표 (2)"/>
      <sheetName val="Macro(전선)"/>
      <sheetName val="정렬"/>
      <sheetName val="자판실행"/>
      <sheetName val="U-TYPE(1)"/>
      <sheetName val="교각계산"/>
      <sheetName val="FOOTING단면력"/>
      <sheetName val="기계내역"/>
      <sheetName val="CTEMCOST"/>
      <sheetName val="조건표"/>
      <sheetName val="부대내역"/>
      <sheetName val="명세서"/>
      <sheetName val="토사(PE)"/>
      <sheetName val="변화치수"/>
      <sheetName val="I.설계조건"/>
      <sheetName val="수량산출서"/>
      <sheetName val="지급자재"/>
      <sheetName val="말뚝물량"/>
      <sheetName val="8.PILE  (돌출)"/>
      <sheetName val="금액"/>
      <sheetName val="타공종이기"/>
      <sheetName val="토목내역"/>
      <sheetName val="Total"/>
      <sheetName val="노임"/>
      <sheetName val="단가대비표"/>
      <sheetName val="일위대가목차"/>
      <sheetName val="공사원가계산서"/>
      <sheetName val="전기일위대가"/>
      <sheetName val="토공"/>
      <sheetName val="집계표"/>
      <sheetName val="내력서"/>
      <sheetName val="신공"/>
      <sheetName val="내역표지"/>
      <sheetName val="D25"/>
      <sheetName val="D16"/>
      <sheetName val="D22"/>
      <sheetName val="도"/>
      <sheetName val="대비"/>
      <sheetName val="깨기"/>
      <sheetName val="단가조서"/>
      <sheetName val="착공계"/>
      <sheetName val="근생APT-신마감"/>
      <sheetName val="복지관_FIART"/>
      <sheetName val="근생APT-FIART"/>
      <sheetName val="근생-FIART"/>
      <sheetName val="단가대비"/>
      <sheetName val="spec1"/>
      <sheetName val="경비_원본"/>
      <sheetName val="壓降計算基本資料"/>
      <sheetName val="견적접수"/>
      <sheetName val="견적내역서"/>
      <sheetName val="원형맨홀수량"/>
      <sheetName val="위치조서"/>
      <sheetName val="JOINT1"/>
      <sheetName val="Sheet3 (2)"/>
      <sheetName val="123"/>
      <sheetName val="cable"/>
      <sheetName val="안정검토"/>
      <sheetName val="소비자가"/>
      <sheetName val="콘크리트 블록 유형별 수량"/>
      <sheetName val="6PILE  (돌출)"/>
      <sheetName val="2002계약현황"/>
      <sheetName val="자재단가 산출근거"/>
      <sheetName val="단가표 "/>
      <sheetName val="입력DATA"/>
      <sheetName val="바닥판"/>
      <sheetName val="2.내역서"/>
      <sheetName val="Sheet1 (2)"/>
      <sheetName val="사각맨홀"/>
      <sheetName val="1단계"/>
      <sheetName val="계약내력"/>
      <sheetName val="조도계산서_(도서)"/>
      <sheetName val="경산"/>
      <sheetName val="년도별시공"/>
      <sheetName val="터파기및재료"/>
      <sheetName val="N賃率-職"/>
      <sheetName val="가시설단위수량"/>
      <sheetName val="J형측구단위수량"/>
      <sheetName val="계산중"/>
      <sheetName val=" 견적서"/>
      <sheetName val="환률"/>
      <sheetName val="하수실행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c_balju"/>
      <sheetName val="erl-b"/>
      <sheetName val="일위대가(계측기설치)"/>
      <sheetName val="수량산출"/>
      <sheetName val="부대tu"/>
      <sheetName val="2002상반기노임기준"/>
      <sheetName val="횡배수관"/>
      <sheetName val="관급단가"/>
      <sheetName val="추가및 공제(방파제)"/>
      <sheetName val="수문보고"/>
      <sheetName val="INPUT"/>
      <sheetName val="목차"/>
      <sheetName val="D-3503"/>
      <sheetName val="공종별 집계"/>
      <sheetName val="단면가정"/>
      <sheetName val="가공비"/>
      <sheetName val="밸브설치"/>
      <sheetName val="원가계산서"/>
      <sheetName val="일위대가목록"/>
      <sheetName val="문산방향-교대(A2)"/>
      <sheetName val="데이타"/>
      <sheetName val="DATA"/>
      <sheetName val="반중력식옹벽3.5"/>
      <sheetName val="설계조건"/>
      <sheetName val="안정계산"/>
      <sheetName val="단면검토"/>
      <sheetName val="CODE"/>
      <sheetName val="오산갈곳"/>
      <sheetName val="교각1"/>
      <sheetName val="토공,기초"/>
      <sheetName val="dike도수로"/>
      <sheetName val="수질정화시설"/>
      <sheetName val="내역서(총)"/>
      <sheetName val="POL6차-PIPING"/>
      <sheetName val="BJJIN"/>
      <sheetName val="재집"/>
      <sheetName val="직재"/>
      <sheetName val="화산경계"/>
      <sheetName val="자재집계표"/>
      <sheetName val="A-4"/>
      <sheetName val="수로단위수량"/>
      <sheetName val="여과지동"/>
      <sheetName val="기초자료"/>
      <sheetName val="바.한일양산"/>
      <sheetName val="장비"/>
      <sheetName val="노무"/>
      <sheetName val="설계"/>
      <sheetName val="인건-측정"/>
      <sheetName val="ATS단가"/>
      <sheetName val="연결임시"/>
      <sheetName val="토공계산서(부체도로)"/>
      <sheetName val="단중표"/>
      <sheetName val="Material"/>
      <sheetName val="6.INTER CONNECTING"/>
      <sheetName val="i zone"/>
      <sheetName val="공정양식"/>
      <sheetName val="2선재"/>
      <sheetName val="작성방법"/>
      <sheetName val="Base_Data"/>
      <sheetName val="POL설치공정"/>
      <sheetName val="공사개요"/>
      <sheetName val="터널조도"/>
      <sheetName val="장비집계"/>
      <sheetName val="기본"/>
      <sheetName val="일위대가표"/>
      <sheetName val="뚝토공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배수공"/>
      <sheetName val="암거"/>
      <sheetName val="포장공"/>
      <sheetName val="동원인원산출"/>
      <sheetName val="LOPCALC"/>
      <sheetName val="Dae_Jiju"/>
      <sheetName val="Sikje_ingun"/>
      <sheetName val="TREE_D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DESIGN_CRETERIA"/>
      <sheetName val="FACTOR"/>
      <sheetName val="단중"/>
      <sheetName val="CABLE DATA"/>
      <sheetName val="Contents"/>
      <sheetName val="BM"/>
      <sheetName val="TIE-IN"/>
      <sheetName val="eq_data"/>
      <sheetName val="입찰안"/>
      <sheetName val="XL4Poppy"/>
      <sheetName val="적용기준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조도계산서 (도서)"/>
      <sheetName val="TABLE"/>
      <sheetName val="전차선로 물량표"/>
      <sheetName val="ITEM"/>
      <sheetName val="내역서"/>
      <sheetName val="#REF"/>
      <sheetName val="부하LOAD"/>
      <sheetName val="노무비"/>
      <sheetName val="정부노임단가"/>
      <sheetName val="96작생능"/>
      <sheetName val="보안등"/>
      <sheetName val="MEXICO-C"/>
      <sheetName val="EQ"/>
      <sheetName val="일위대가(원본)"/>
      <sheetName val="DATA"/>
      <sheetName val="INPUT"/>
      <sheetName val="참조"/>
      <sheetName val="바닥판"/>
      <sheetName val="총괄"/>
      <sheetName val="IMPEADENCE MAP 취수장"/>
      <sheetName val="내역"/>
      <sheetName val="일위산출"/>
      <sheetName val="Macro(조도)"/>
      <sheetName val="공통(20-91)"/>
      <sheetName val="횡배위치"/>
      <sheetName val="한강운반비"/>
      <sheetName val="노임"/>
      <sheetName val="자재"/>
      <sheetName val="전기실및집수정"/>
      <sheetName val="98NS-N"/>
      <sheetName val="BID"/>
      <sheetName val="2F 회의실견적(5_14 일대)"/>
      <sheetName val="기본일위"/>
      <sheetName val="수량산출"/>
      <sheetName val="인건비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(계측기설치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  <sheetName val="내역서1999.8최종"/>
      <sheetName val="대치판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 xml:space="preserve"> </v>
          </cell>
          <cell r="M4" t="str">
            <v xml:space="preserve"> </v>
          </cell>
          <cell r="N4" t="str">
            <v xml:space="preserve"> </v>
          </cell>
          <cell r="O4" t="str">
            <v xml:space="preserve"> </v>
          </cell>
          <cell r="P4" t="str">
            <v xml:space="preserve"> </v>
          </cell>
          <cell r="Q4" t="str">
            <v xml:space="preserve"> </v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 xml:space="preserve"> </v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 xml:space="preserve"> </v>
          </cell>
          <cell r="Q7" t="str">
            <v xml:space="preserve"> </v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 xml:space="preserve"> </v>
          </cell>
          <cell r="Q8" t="str">
            <v xml:space="preserve"> </v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 xml:space="preserve"> </v>
          </cell>
          <cell r="M10" t="str">
            <v xml:space="preserve"> </v>
          </cell>
          <cell r="N10" t="str">
            <v xml:space="preserve"> </v>
          </cell>
          <cell r="O10" t="str">
            <v xml:space="preserve"> </v>
          </cell>
          <cell r="P10" t="str">
            <v xml:space="preserve"> </v>
          </cell>
          <cell r="Q10" t="str">
            <v xml:space="preserve"> </v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 xml:space="preserve"> </v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 xml:space="preserve"> </v>
          </cell>
          <cell r="Q13" t="str">
            <v xml:space="preserve"> </v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 xml:space="preserve"> </v>
          </cell>
          <cell r="Q14" t="str">
            <v xml:space="preserve"> </v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 xml:space="preserve"> </v>
          </cell>
          <cell r="J15" t="str">
            <v xml:space="preserve"> </v>
          </cell>
          <cell r="K15" t="str">
            <v xml:space="preserve"> </v>
          </cell>
          <cell r="L15" t="str">
            <v xml:space="preserve"> 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 xml:space="preserve"> </v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 xml:space="preserve"> </v>
          </cell>
          <cell r="Q19" t="str">
            <v xml:space="preserve"> </v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 xml:space="preserve"> </v>
          </cell>
          <cell r="Q20" t="str">
            <v xml:space="preserve"> </v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 xml:space="preserve"> </v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 xml:space="preserve"> </v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 xml:space="preserve"> </v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일위대가"/>
      <sheetName val="48일위(기존)"/>
      <sheetName val="소일위대가코드표"/>
      <sheetName val="접속도로1"/>
      <sheetName val="토목"/>
      <sheetName val="Sheet1"/>
      <sheetName val="상각비"/>
      <sheetName val="개소별수량산출"/>
      <sheetName val="관급"/>
      <sheetName val="COPING-1"/>
      <sheetName val="역T형교대-2수량"/>
      <sheetName val="기계경비(시간당)"/>
      <sheetName val="램머"/>
      <sheetName val="ELECTRIC"/>
      <sheetName val="2000년1차"/>
      <sheetName val="기계물량"/>
      <sheetName val="경산"/>
      <sheetName val="일위대가-1"/>
      <sheetName val="J直材4"/>
      <sheetName val="제경집계"/>
      <sheetName val="DATA"/>
      <sheetName val="인건-측정"/>
      <sheetName val="9811"/>
      <sheetName val="자료"/>
      <sheetName val="단가"/>
      <sheetName val="대로근거"/>
      <sheetName val="중로근거"/>
      <sheetName val="9509"/>
      <sheetName val="현장관리비"/>
      <sheetName val="암거단위-1련"/>
      <sheetName val="단"/>
      <sheetName val="노임단가"/>
      <sheetName val="일위산출"/>
      <sheetName val="설계명세"/>
      <sheetName val="증감대비"/>
      <sheetName val="제경비"/>
      <sheetName val="#REF"/>
      <sheetName val="단가비교"/>
      <sheetName val="SORCE1"/>
      <sheetName val="49수량"/>
      <sheetName val="48수량"/>
      <sheetName val="22수량"/>
      <sheetName val="자재단가"/>
      <sheetName val="경로(통)"/>
      <sheetName val="woo(mac)"/>
      <sheetName val="분개내역서 (2000년도 )"/>
      <sheetName val="Baby일위대가"/>
      <sheetName val="공토공단위당"/>
      <sheetName val="03전반노무비"/>
      <sheetName val="일위목록"/>
      <sheetName val="기성내역서표지"/>
      <sheetName val="노무비단가"/>
      <sheetName val="01후반노무비"/>
      <sheetName val="인건비"/>
      <sheetName val="EP0618"/>
      <sheetName val="중기조종사 단위단가"/>
      <sheetName val="직재"/>
      <sheetName val="코드표"/>
      <sheetName val="자재코드"/>
      <sheetName val="계약용량(서포)"/>
      <sheetName val="피벗테이블데이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갑지"/>
      <sheetName val="내역서"/>
      <sheetName val="표지2"/>
      <sheetName val="일위대가"/>
      <sheetName val="표지3"/>
      <sheetName val="산출집계"/>
      <sheetName val="표지4"/>
      <sheetName val="산출근거"/>
      <sheetName val="표지5"/>
      <sheetName val="단가조사서"/>
      <sheetName val="표지6"/>
      <sheetName val="각종수수료"/>
      <sheetName val="표지7"/>
      <sheetName val="부하계산"/>
      <sheetName val="Baby일위대가"/>
      <sheetName val="N賃率-職"/>
      <sheetName val="쌍송교"/>
      <sheetName val="전기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자료"/>
      <sheetName val="수량데이타"/>
      <sheetName val="설계설명서"/>
      <sheetName val="설계설명서(폐기물용)"/>
      <sheetName val="주요자재"/>
      <sheetName val="갑지공사개요"/>
      <sheetName val="설계예산서"/>
      <sheetName val="설계예산서 (광양)"/>
      <sheetName val="설계예산서(폐기물)"/>
      <sheetName val="개소별수량산출"/>
      <sheetName val="일위대가(가설)"/>
    </sheetNames>
    <sheetDataSet>
      <sheetData sheetId="0" refreshError="1">
        <row r="2">
          <cell r="B2" t="str">
            <v>2002. 4.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광양전기"/>
      <sheetName val="45,46"/>
      <sheetName val="단가산출"/>
      <sheetName val="을지"/>
      <sheetName val="인상효1"/>
      <sheetName val="9GNG운반"/>
      <sheetName val="코드표"/>
      <sheetName val="입력"/>
      <sheetName val="Y-WORK"/>
      <sheetName val="집계표"/>
      <sheetName val="일위대가표"/>
      <sheetName val="FAB별"/>
      <sheetName val="표지"/>
      <sheetName val="Sheet1"/>
      <sheetName val="#REF"/>
      <sheetName val="내역서 (2)"/>
      <sheetName val="기초코드"/>
      <sheetName val="자재"/>
      <sheetName val="밸브설치"/>
      <sheetName val="데리네이타현황"/>
      <sheetName val="단위수량"/>
      <sheetName val="관거공사비"/>
      <sheetName val="99 조정금액"/>
      <sheetName val="Total"/>
      <sheetName val="관급자재"/>
      <sheetName val="C-노임단가"/>
      <sheetName val="노임"/>
      <sheetName val="내역서"/>
      <sheetName val="6PILE  (돌출)"/>
      <sheetName val="P.M 별"/>
      <sheetName val="적용건축"/>
      <sheetName val="인건비"/>
      <sheetName val="사  업  비  수  지  예  산  서"/>
      <sheetName val="인건비 "/>
      <sheetName val="타공종이기"/>
      <sheetName val="식재인부"/>
      <sheetName val="산출내역서집계표"/>
      <sheetName val="빗물받이(910-510-410)"/>
      <sheetName val="시운전연료"/>
      <sheetName val="기계단가"/>
      <sheetName val="일반수량총괄집계"/>
      <sheetName val="일위대가(계측기설치)"/>
      <sheetName val="Sheet1 (2)"/>
      <sheetName val="노무비"/>
      <sheetName val="마산방향"/>
      <sheetName val="진주방향"/>
      <sheetName val="제품표준규격"/>
      <sheetName val="사용자정의"/>
      <sheetName val="일위대가_가설_"/>
      <sheetName val="기시공토적"/>
      <sheetName val="철거산출근거"/>
      <sheetName val="Macro1"/>
      <sheetName val="Macro3"/>
      <sheetName val="Macro2"/>
      <sheetName val="확약서"/>
      <sheetName val="2. 종합시운전비"/>
      <sheetName val="자재단가"/>
      <sheetName val="교통대책내역"/>
      <sheetName val="터파기및재료"/>
      <sheetName val="부대내역"/>
      <sheetName val="DATE"/>
      <sheetName val="중기일위대가"/>
      <sheetName val="간지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맨홀수량"/>
      <sheetName val="단가 및 재료비"/>
      <sheetName val="시중노임"/>
      <sheetName val="7도장"/>
      <sheetName val="총괄"/>
      <sheetName val="공비대비"/>
      <sheetName val="5.정산서"/>
      <sheetName val="수자재단위당"/>
      <sheetName val="제경비최종"/>
      <sheetName val="1-4일위대가목차"/>
      <sheetName val="대치판정"/>
      <sheetName val="기초단가"/>
      <sheetName val="8.식재일위"/>
      <sheetName val="B시설가격"/>
      <sheetName val="2공구자재집"/>
      <sheetName val="설계예산"/>
      <sheetName val="수토공단위당"/>
      <sheetName val="단가"/>
      <sheetName val="E총15"/>
      <sheetName val="공통자료"/>
      <sheetName val="총집계표"/>
      <sheetName val="내역"/>
      <sheetName val="할증"/>
      <sheetName val="BID"/>
      <sheetName val="DATA"/>
      <sheetName val="개인별조서"/>
      <sheetName val="8.수량산출 (2)"/>
      <sheetName val="상불"/>
      <sheetName val="현황산출서"/>
      <sheetName val="대창(장성)"/>
      <sheetName val="마산월령동골조물량변경"/>
      <sheetName val="본서하반기"/>
      <sheetName val="하반기(지구대)"/>
      <sheetName val="일위대가"/>
      <sheetName val="설계개요"/>
      <sheetName val="목차임시"/>
      <sheetName val="견적대비"/>
      <sheetName val="감시제어"/>
      <sheetName val="코드"/>
      <sheetName val="2공종별예산조서"/>
      <sheetName val="투찰추정"/>
      <sheetName val="감사패(1)"/>
      <sheetName val="변수값"/>
      <sheetName val="중기상차"/>
      <sheetName val="AS복구"/>
      <sheetName val="중기터파기"/>
      <sheetName val="저"/>
      <sheetName val="기계설비-물가변동"/>
      <sheetName val="바닥"/>
      <sheetName val="일반공사"/>
      <sheetName val="건공요율"/>
      <sheetName val="CC16-내역서"/>
      <sheetName val="건축"/>
      <sheetName val="차액보증"/>
      <sheetName val="총괄내역서"/>
      <sheetName val="종배수관면벽신"/>
      <sheetName val="일위"/>
      <sheetName val="단가표"/>
      <sheetName val="시설일위"/>
      <sheetName val="조명일위"/>
      <sheetName val="CABLE SIZE-1"/>
      <sheetName val="표지 (2)"/>
      <sheetName val="집계"/>
      <sheetName val="갑지"/>
      <sheetName val="식재수량표"/>
      <sheetName val="MAIN"/>
      <sheetName val="사원등록"/>
      <sheetName val="호봉 (2)"/>
      <sheetName val="수량산출서-2"/>
      <sheetName val="자재단가 산출근거"/>
      <sheetName val="주공 갑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  <sheetName val="일위대가(가설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 xml:space="preserve"> </v>
          </cell>
          <cell r="M4" t="str">
            <v xml:space="preserve"> </v>
          </cell>
          <cell r="N4" t="str">
            <v xml:space="preserve"> </v>
          </cell>
          <cell r="O4" t="str">
            <v xml:space="preserve"> </v>
          </cell>
          <cell r="P4" t="str">
            <v xml:space="preserve"> </v>
          </cell>
          <cell r="Q4" t="str">
            <v xml:space="preserve"> </v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 xml:space="preserve"> </v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 xml:space="preserve"> </v>
          </cell>
          <cell r="Q7" t="str">
            <v xml:space="preserve"> </v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 xml:space="preserve"> </v>
          </cell>
          <cell r="Q8" t="str">
            <v xml:space="preserve"> </v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 xml:space="preserve"> </v>
          </cell>
          <cell r="M10" t="str">
            <v xml:space="preserve"> </v>
          </cell>
          <cell r="N10" t="str">
            <v xml:space="preserve"> </v>
          </cell>
          <cell r="O10" t="str">
            <v xml:space="preserve"> </v>
          </cell>
          <cell r="P10" t="str">
            <v xml:space="preserve"> </v>
          </cell>
          <cell r="Q10" t="str">
            <v xml:space="preserve"> </v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 xml:space="preserve"> </v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 xml:space="preserve"> </v>
          </cell>
          <cell r="Q13" t="str">
            <v xml:space="preserve"> </v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 xml:space="preserve"> </v>
          </cell>
          <cell r="Q14" t="str">
            <v xml:space="preserve"> </v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 xml:space="preserve"> </v>
          </cell>
          <cell r="J15" t="str">
            <v xml:space="preserve"> </v>
          </cell>
          <cell r="K15" t="str">
            <v xml:space="preserve"> </v>
          </cell>
          <cell r="L15" t="str">
            <v xml:space="preserve"> 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 xml:space="preserve"> </v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 xml:space="preserve"> </v>
          </cell>
          <cell r="Q19" t="str">
            <v xml:space="preserve"> </v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 xml:space="preserve"> </v>
          </cell>
          <cell r="Q20" t="str">
            <v xml:space="preserve"> </v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 xml:space="preserve"> </v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 xml:space="preserve"> </v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 xml:space="preserve"> </v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hieg.co.kr/XmlTuto.ht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1"/>
  <sheetViews>
    <sheetView showGridLines="0" showZeros="0" tabSelected="1" view="pageBreakPreview" zoomScaleNormal="100" zoomScaleSheetLayoutView="100" workbookViewId="0">
      <selection activeCell="N17" sqref="N17:S17"/>
    </sheetView>
  </sheetViews>
  <sheetFormatPr defaultColWidth="5.77734375" defaultRowHeight="27.2" customHeight="1" x14ac:dyDescent="0.15"/>
  <cols>
    <col min="1" max="1" width="7.77734375" style="26" customWidth="1"/>
    <col min="2" max="2" width="6.5546875" style="26" customWidth="1"/>
    <col min="3" max="4" width="5.77734375" style="26" customWidth="1"/>
    <col min="5" max="5" width="9.21875" style="26" customWidth="1"/>
    <col min="6" max="6" width="0.109375" style="26" hidden="1" customWidth="1"/>
    <col min="7" max="7" width="17.77734375" style="59" customWidth="1"/>
    <col min="8" max="8" width="7.21875" style="59" customWidth="1"/>
    <col min="9" max="9" width="7" style="59" customWidth="1"/>
    <col min="10" max="13" width="5" style="59" customWidth="1"/>
    <col min="14" max="19" width="3.6640625" style="59" customWidth="1"/>
    <col min="20" max="256" width="5.77734375" style="26"/>
    <col min="257" max="257" width="7.77734375" style="26" customWidth="1"/>
    <col min="258" max="258" width="6.5546875" style="26" customWidth="1"/>
    <col min="259" max="260" width="5.77734375" style="26" customWidth="1"/>
    <col min="261" max="261" width="9.21875" style="26" customWidth="1"/>
    <col min="262" max="262" width="0" style="26" hidden="1" customWidth="1"/>
    <col min="263" max="263" width="17.77734375" style="26" customWidth="1"/>
    <col min="264" max="264" width="7.21875" style="26" customWidth="1"/>
    <col min="265" max="265" width="7" style="26" customWidth="1"/>
    <col min="266" max="269" width="5" style="26" customWidth="1"/>
    <col min="270" max="275" width="3.6640625" style="26" customWidth="1"/>
    <col min="276" max="512" width="5.77734375" style="26"/>
    <col min="513" max="513" width="7.77734375" style="26" customWidth="1"/>
    <col min="514" max="514" width="6.5546875" style="26" customWidth="1"/>
    <col min="515" max="516" width="5.77734375" style="26" customWidth="1"/>
    <col min="517" max="517" width="9.21875" style="26" customWidth="1"/>
    <col min="518" max="518" width="0" style="26" hidden="1" customWidth="1"/>
    <col min="519" max="519" width="17.77734375" style="26" customWidth="1"/>
    <col min="520" max="520" width="7.21875" style="26" customWidth="1"/>
    <col min="521" max="521" width="7" style="26" customWidth="1"/>
    <col min="522" max="525" width="5" style="26" customWidth="1"/>
    <col min="526" max="531" width="3.6640625" style="26" customWidth="1"/>
    <col min="532" max="768" width="5.77734375" style="26"/>
    <col min="769" max="769" width="7.77734375" style="26" customWidth="1"/>
    <col min="770" max="770" width="6.5546875" style="26" customWidth="1"/>
    <col min="771" max="772" width="5.77734375" style="26" customWidth="1"/>
    <col min="773" max="773" width="9.21875" style="26" customWidth="1"/>
    <col min="774" max="774" width="0" style="26" hidden="1" customWidth="1"/>
    <col min="775" max="775" width="17.77734375" style="26" customWidth="1"/>
    <col min="776" max="776" width="7.21875" style="26" customWidth="1"/>
    <col min="777" max="777" width="7" style="26" customWidth="1"/>
    <col min="778" max="781" width="5" style="26" customWidth="1"/>
    <col min="782" max="787" width="3.6640625" style="26" customWidth="1"/>
    <col min="788" max="1024" width="5.77734375" style="26"/>
    <col min="1025" max="1025" width="7.77734375" style="26" customWidth="1"/>
    <col min="1026" max="1026" width="6.5546875" style="26" customWidth="1"/>
    <col min="1027" max="1028" width="5.77734375" style="26" customWidth="1"/>
    <col min="1029" max="1029" width="9.21875" style="26" customWidth="1"/>
    <col min="1030" max="1030" width="0" style="26" hidden="1" customWidth="1"/>
    <col min="1031" max="1031" width="17.77734375" style="26" customWidth="1"/>
    <col min="1032" max="1032" width="7.21875" style="26" customWidth="1"/>
    <col min="1033" max="1033" width="7" style="26" customWidth="1"/>
    <col min="1034" max="1037" width="5" style="26" customWidth="1"/>
    <col min="1038" max="1043" width="3.6640625" style="26" customWidth="1"/>
    <col min="1044" max="1280" width="5.77734375" style="26"/>
    <col min="1281" max="1281" width="7.77734375" style="26" customWidth="1"/>
    <col min="1282" max="1282" width="6.5546875" style="26" customWidth="1"/>
    <col min="1283" max="1284" width="5.77734375" style="26" customWidth="1"/>
    <col min="1285" max="1285" width="9.21875" style="26" customWidth="1"/>
    <col min="1286" max="1286" width="0" style="26" hidden="1" customWidth="1"/>
    <col min="1287" max="1287" width="17.77734375" style="26" customWidth="1"/>
    <col min="1288" max="1288" width="7.21875" style="26" customWidth="1"/>
    <col min="1289" max="1289" width="7" style="26" customWidth="1"/>
    <col min="1290" max="1293" width="5" style="26" customWidth="1"/>
    <col min="1294" max="1299" width="3.6640625" style="26" customWidth="1"/>
    <col min="1300" max="1536" width="5.77734375" style="26"/>
    <col min="1537" max="1537" width="7.77734375" style="26" customWidth="1"/>
    <col min="1538" max="1538" width="6.5546875" style="26" customWidth="1"/>
    <col min="1539" max="1540" width="5.77734375" style="26" customWidth="1"/>
    <col min="1541" max="1541" width="9.21875" style="26" customWidth="1"/>
    <col min="1542" max="1542" width="0" style="26" hidden="1" customWidth="1"/>
    <col min="1543" max="1543" width="17.77734375" style="26" customWidth="1"/>
    <col min="1544" max="1544" width="7.21875" style="26" customWidth="1"/>
    <col min="1545" max="1545" width="7" style="26" customWidth="1"/>
    <col min="1546" max="1549" width="5" style="26" customWidth="1"/>
    <col min="1550" max="1555" width="3.6640625" style="26" customWidth="1"/>
    <col min="1556" max="1792" width="5.77734375" style="26"/>
    <col min="1793" max="1793" width="7.77734375" style="26" customWidth="1"/>
    <col min="1794" max="1794" width="6.5546875" style="26" customWidth="1"/>
    <col min="1795" max="1796" width="5.77734375" style="26" customWidth="1"/>
    <col min="1797" max="1797" width="9.21875" style="26" customWidth="1"/>
    <col min="1798" max="1798" width="0" style="26" hidden="1" customWidth="1"/>
    <col min="1799" max="1799" width="17.77734375" style="26" customWidth="1"/>
    <col min="1800" max="1800" width="7.21875" style="26" customWidth="1"/>
    <col min="1801" max="1801" width="7" style="26" customWidth="1"/>
    <col min="1802" max="1805" width="5" style="26" customWidth="1"/>
    <col min="1806" max="1811" width="3.6640625" style="26" customWidth="1"/>
    <col min="1812" max="2048" width="5.77734375" style="26"/>
    <col min="2049" max="2049" width="7.77734375" style="26" customWidth="1"/>
    <col min="2050" max="2050" width="6.5546875" style="26" customWidth="1"/>
    <col min="2051" max="2052" width="5.77734375" style="26" customWidth="1"/>
    <col min="2053" max="2053" width="9.21875" style="26" customWidth="1"/>
    <col min="2054" max="2054" width="0" style="26" hidden="1" customWidth="1"/>
    <col min="2055" max="2055" width="17.77734375" style="26" customWidth="1"/>
    <col min="2056" max="2056" width="7.21875" style="26" customWidth="1"/>
    <col min="2057" max="2057" width="7" style="26" customWidth="1"/>
    <col min="2058" max="2061" width="5" style="26" customWidth="1"/>
    <col min="2062" max="2067" width="3.6640625" style="26" customWidth="1"/>
    <col min="2068" max="2304" width="5.77734375" style="26"/>
    <col min="2305" max="2305" width="7.77734375" style="26" customWidth="1"/>
    <col min="2306" max="2306" width="6.5546875" style="26" customWidth="1"/>
    <col min="2307" max="2308" width="5.77734375" style="26" customWidth="1"/>
    <col min="2309" max="2309" width="9.21875" style="26" customWidth="1"/>
    <col min="2310" max="2310" width="0" style="26" hidden="1" customWidth="1"/>
    <col min="2311" max="2311" width="17.77734375" style="26" customWidth="1"/>
    <col min="2312" max="2312" width="7.21875" style="26" customWidth="1"/>
    <col min="2313" max="2313" width="7" style="26" customWidth="1"/>
    <col min="2314" max="2317" width="5" style="26" customWidth="1"/>
    <col min="2318" max="2323" width="3.6640625" style="26" customWidth="1"/>
    <col min="2324" max="2560" width="5.77734375" style="26"/>
    <col min="2561" max="2561" width="7.77734375" style="26" customWidth="1"/>
    <col min="2562" max="2562" width="6.5546875" style="26" customWidth="1"/>
    <col min="2563" max="2564" width="5.77734375" style="26" customWidth="1"/>
    <col min="2565" max="2565" width="9.21875" style="26" customWidth="1"/>
    <col min="2566" max="2566" width="0" style="26" hidden="1" customWidth="1"/>
    <col min="2567" max="2567" width="17.77734375" style="26" customWidth="1"/>
    <col min="2568" max="2568" width="7.21875" style="26" customWidth="1"/>
    <col min="2569" max="2569" width="7" style="26" customWidth="1"/>
    <col min="2570" max="2573" width="5" style="26" customWidth="1"/>
    <col min="2574" max="2579" width="3.6640625" style="26" customWidth="1"/>
    <col min="2580" max="2816" width="5.77734375" style="26"/>
    <col min="2817" max="2817" width="7.77734375" style="26" customWidth="1"/>
    <col min="2818" max="2818" width="6.5546875" style="26" customWidth="1"/>
    <col min="2819" max="2820" width="5.77734375" style="26" customWidth="1"/>
    <col min="2821" max="2821" width="9.21875" style="26" customWidth="1"/>
    <col min="2822" max="2822" width="0" style="26" hidden="1" customWidth="1"/>
    <col min="2823" max="2823" width="17.77734375" style="26" customWidth="1"/>
    <col min="2824" max="2824" width="7.21875" style="26" customWidth="1"/>
    <col min="2825" max="2825" width="7" style="26" customWidth="1"/>
    <col min="2826" max="2829" width="5" style="26" customWidth="1"/>
    <col min="2830" max="2835" width="3.6640625" style="26" customWidth="1"/>
    <col min="2836" max="3072" width="5.77734375" style="26"/>
    <col min="3073" max="3073" width="7.77734375" style="26" customWidth="1"/>
    <col min="3074" max="3074" width="6.5546875" style="26" customWidth="1"/>
    <col min="3075" max="3076" width="5.77734375" style="26" customWidth="1"/>
    <col min="3077" max="3077" width="9.21875" style="26" customWidth="1"/>
    <col min="3078" max="3078" width="0" style="26" hidden="1" customWidth="1"/>
    <col min="3079" max="3079" width="17.77734375" style="26" customWidth="1"/>
    <col min="3080" max="3080" width="7.21875" style="26" customWidth="1"/>
    <col min="3081" max="3081" width="7" style="26" customWidth="1"/>
    <col min="3082" max="3085" width="5" style="26" customWidth="1"/>
    <col min="3086" max="3091" width="3.6640625" style="26" customWidth="1"/>
    <col min="3092" max="3328" width="5.77734375" style="26"/>
    <col min="3329" max="3329" width="7.77734375" style="26" customWidth="1"/>
    <col min="3330" max="3330" width="6.5546875" style="26" customWidth="1"/>
    <col min="3331" max="3332" width="5.77734375" style="26" customWidth="1"/>
    <col min="3333" max="3333" width="9.21875" style="26" customWidth="1"/>
    <col min="3334" max="3334" width="0" style="26" hidden="1" customWidth="1"/>
    <col min="3335" max="3335" width="17.77734375" style="26" customWidth="1"/>
    <col min="3336" max="3336" width="7.21875" style="26" customWidth="1"/>
    <col min="3337" max="3337" width="7" style="26" customWidth="1"/>
    <col min="3338" max="3341" width="5" style="26" customWidth="1"/>
    <col min="3342" max="3347" width="3.6640625" style="26" customWidth="1"/>
    <col min="3348" max="3584" width="5.77734375" style="26"/>
    <col min="3585" max="3585" width="7.77734375" style="26" customWidth="1"/>
    <col min="3586" max="3586" width="6.5546875" style="26" customWidth="1"/>
    <col min="3587" max="3588" width="5.77734375" style="26" customWidth="1"/>
    <col min="3589" max="3589" width="9.21875" style="26" customWidth="1"/>
    <col min="3590" max="3590" width="0" style="26" hidden="1" customWidth="1"/>
    <col min="3591" max="3591" width="17.77734375" style="26" customWidth="1"/>
    <col min="3592" max="3592" width="7.21875" style="26" customWidth="1"/>
    <col min="3593" max="3593" width="7" style="26" customWidth="1"/>
    <col min="3594" max="3597" width="5" style="26" customWidth="1"/>
    <col min="3598" max="3603" width="3.6640625" style="26" customWidth="1"/>
    <col min="3604" max="3840" width="5.77734375" style="26"/>
    <col min="3841" max="3841" width="7.77734375" style="26" customWidth="1"/>
    <col min="3842" max="3842" width="6.5546875" style="26" customWidth="1"/>
    <col min="3843" max="3844" width="5.77734375" style="26" customWidth="1"/>
    <col min="3845" max="3845" width="9.21875" style="26" customWidth="1"/>
    <col min="3846" max="3846" width="0" style="26" hidden="1" customWidth="1"/>
    <col min="3847" max="3847" width="17.77734375" style="26" customWidth="1"/>
    <col min="3848" max="3848" width="7.21875" style="26" customWidth="1"/>
    <col min="3849" max="3849" width="7" style="26" customWidth="1"/>
    <col min="3850" max="3853" width="5" style="26" customWidth="1"/>
    <col min="3854" max="3859" width="3.6640625" style="26" customWidth="1"/>
    <col min="3860" max="4096" width="5.77734375" style="26"/>
    <col min="4097" max="4097" width="7.77734375" style="26" customWidth="1"/>
    <col min="4098" max="4098" width="6.5546875" style="26" customWidth="1"/>
    <col min="4099" max="4100" width="5.77734375" style="26" customWidth="1"/>
    <col min="4101" max="4101" width="9.21875" style="26" customWidth="1"/>
    <col min="4102" max="4102" width="0" style="26" hidden="1" customWidth="1"/>
    <col min="4103" max="4103" width="17.77734375" style="26" customWidth="1"/>
    <col min="4104" max="4104" width="7.21875" style="26" customWidth="1"/>
    <col min="4105" max="4105" width="7" style="26" customWidth="1"/>
    <col min="4106" max="4109" width="5" style="26" customWidth="1"/>
    <col min="4110" max="4115" width="3.6640625" style="26" customWidth="1"/>
    <col min="4116" max="4352" width="5.77734375" style="26"/>
    <col min="4353" max="4353" width="7.77734375" style="26" customWidth="1"/>
    <col min="4354" max="4354" width="6.5546875" style="26" customWidth="1"/>
    <col min="4355" max="4356" width="5.77734375" style="26" customWidth="1"/>
    <col min="4357" max="4357" width="9.21875" style="26" customWidth="1"/>
    <col min="4358" max="4358" width="0" style="26" hidden="1" customWidth="1"/>
    <col min="4359" max="4359" width="17.77734375" style="26" customWidth="1"/>
    <col min="4360" max="4360" width="7.21875" style="26" customWidth="1"/>
    <col min="4361" max="4361" width="7" style="26" customWidth="1"/>
    <col min="4362" max="4365" width="5" style="26" customWidth="1"/>
    <col min="4366" max="4371" width="3.6640625" style="26" customWidth="1"/>
    <col min="4372" max="4608" width="5.77734375" style="26"/>
    <col min="4609" max="4609" width="7.77734375" style="26" customWidth="1"/>
    <col min="4610" max="4610" width="6.5546875" style="26" customWidth="1"/>
    <col min="4611" max="4612" width="5.77734375" style="26" customWidth="1"/>
    <col min="4613" max="4613" width="9.21875" style="26" customWidth="1"/>
    <col min="4614" max="4614" width="0" style="26" hidden="1" customWidth="1"/>
    <col min="4615" max="4615" width="17.77734375" style="26" customWidth="1"/>
    <col min="4616" max="4616" width="7.21875" style="26" customWidth="1"/>
    <col min="4617" max="4617" width="7" style="26" customWidth="1"/>
    <col min="4618" max="4621" width="5" style="26" customWidth="1"/>
    <col min="4622" max="4627" width="3.6640625" style="26" customWidth="1"/>
    <col min="4628" max="4864" width="5.77734375" style="26"/>
    <col min="4865" max="4865" width="7.77734375" style="26" customWidth="1"/>
    <col min="4866" max="4866" width="6.5546875" style="26" customWidth="1"/>
    <col min="4867" max="4868" width="5.77734375" style="26" customWidth="1"/>
    <col min="4869" max="4869" width="9.21875" style="26" customWidth="1"/>
    <col min="4870" max="4870" width="0" style="26" hidden="1" customWidth="1"/>
    <col min="4871" max="4871" width="17.77734375" style="26" customWidth="1"/>
    <col min="4872" max="4872" width="7.21875" style="26" customWidth="1"/>
    <col min="4873" max="4873" width="7" style="26" customWidth="1"/>
    <col min="4874" max="4877" width="5" style="26" customWidth="1"/>
    <col min="4878" max="4883" width="3.6640625" style="26" customWidth="1"/>
    <col min="4884" max="5120" width="5.77734375" style="26"/>
    <col min="5121" max="5121" width="7.77734375" style="26" customWidth="1"/>
    <col min="5122" max="5122" width="6.5546875" style="26" customWidth="1"/>
    <col min="5123" max="5124" width="5.77734375" style="26" customWidth="1"/>
    <col min="5125" max="5125" width="9.21875" style="26" customWidth="1"/>
    <col min="5126" max="5126" width="0" style="26" hidden="1" customWidth="1"/>
    <col min="5127" max="5127" width="17.77734375" style="26" customWidth="1"/>
    <col min="5128" max="5128" width="7.21875" style="26" customWidth="1"/>
    <col min="5129" max="5129" width="7" style="26" customWidth="1"/>
    <col min="5130" max="5133" width="5" style="26" customWidth="1"/>
    <col min="5134" max="5139" width="3.6640625" style="26" customWidth="1"/>
    <col min="5140" max="5376" width="5.77734375" style="26"/>
    <col min="5377" max="5377" width="7.77734375" style="26" customWidth="1"/>
    <col min="5378" max="5378" width="6.5546875" style="26" customWidth="1"/>
    <col min="5379" max="5380" width="5.77734375" style="26" customWidth="1"/>
    <col min="5381" max="5381" width="9.21875" style="26" customWidth="1"/>
    <col min="5382" max="5382" width="0" style="26" hidden="1" customWidth="1"/>
    <col min="5383" max="5383" width="17.77734375" style="26" customWidth="1"/>
    <col min="5384" max="5384" width="7.21875" style="26" customWidth="1"/>
    <col min="5385" max="5385" width="7" style="26" customWidth="1"/>
    <col min="5386" max="5389" width="5" style="26" customWidth="1"/>
    <col min="5390" max="5395" width="3.6640625" style="26" customWidth="1"/>
    <col min="5396" max="5632" width="5.77734375" style="26"/>
    <col min="5633" max="5633" width="7.77734375" style="26" customWidth="1"/>
    <col min="5634" max="5634" width="6.5546875" style="26" customWidth="1"/>
    <col min="5635" max="5636" width="5.77734375" style="26" customWidth="1"/>
    <col min="5637" max="5637" width="9.21875" style="26" customWidth="1"/>
    <col min="5638" max="5638" width="0" style="26" hidden="1" customWidth="1"/>
    <col min="5639" max="5639" width="17.77734375" style="26" customWidth="1"/>
    <col min="5640" max="5640" width="7.21875" style="26" customWidth="1"/>
    <col min="5641" max="5641" width="7" style="26" customWidth="1"/>
    <col min="5642" max="5645" width="5" style="26" customWidth="1"/>
    <col min="5646" max="5651" width="3.6640625" style="26" customWidth="1"/>
    <col min="5652" max="5888" width="5.77734375" style="26"/>
    <col min="5889" max="5889" width="7.77734375" style="26" customWidth="1"/>
    <col min="5890" max="5890" width="6.5546875" style="26" customWidth="1"/>
    <col min="5891" max="5892" width="5.77734375" style="26" customWidth="1"/>
    <col min="5893" max="5893" width="9.21875" style="26" customWidth="1"/>
    <col min="5894" max="5894" width="0" style="26" hidden="1" customWidth="1"/>
    <col min="5895" max="5895" width="17.77734375" style="26" customWidth="1"/>
    <col min="5896" max="5896" width="7.21875" style="26" customWidth="1"/>
    <col min="5897" max="5897" width="7" style="26" customWidth="1"/>
    <col min="5898" max="5901" width="5" style="26" customWidth="1"/>
    <col min="5902" max="5907" width="3.6640625" style="26" customWidth="1"/>
    <col min="5908" max="6144" width="5.77734375" style="26"/>
    <col min="6145" max="6145" width="7.77734375" style="26" customWidth="1"/>
    <col min="6146" max="6146" width="6.5546875" style="26" customWidth="1"/>
    <col min="6147" max="6148" width="5.77734375" style="26" customWidth="1"/>
    <col min="6149" max="6149" width="9.21875" style="26" customWidth="1"/>
    <col min="6150" max="6150" width="0" style="26" hidden="1" customWidth="1"/>
    <col min="6151" max="6151" width="17.77734375" style="26" customWidth="1"/>
    <col min="6152" max="6152" width="7.21875" style="26" customWidth="1"/>
    <col min="6153" max="6153" width="7" style="26" customWidth="1"/>
    <col min="6154" max="6157" width="5" style="26" customWidth="1"/>
    <col min="6158" max="6163" width="3.6640625" style="26" customWidth="1"/>
    <col min="6164" max="6400" width="5.77734375" style="26"/>
    <col min="6401" max="6401" width="7.77734375" style="26" customWidth="1"/>
    <col min="6402" max="6402" width="6.5546875" style="26" customWidth="1"/>
    <col min="6403" max="6404" width="5.77734375" style="26" customWidth="1"/>
    <col min="6405" max="6405" width="9.21875" style="26" customWidth="1"/>
    <col min="6406" max="6406" width="0" style="26" hidden="1" customWidth="1"/>
    <col min="6407" max="6407" width="17.77734375" style="26" customWidth="1"/>
    <col min="6408" max="6408" width="7.21875" style="26" customWidth="1"/>
    <col min="6409" max="6409" width="7" style="26" customWidth="1"/>
    <col min="6410" max="6413" width="5" style="26" customWidth="1"/>
    <col min="6414" max="6419" width="3.6640625" style="26" customWidth="1"/>
    <col min="6420" max="6656" width="5.77734375" style="26"/>
    <col min="6657" max="6657" width="7.77734375" style="26" customWidth="1"/>
    <col min="6658" max="6658" width="6.5546875" style="26" customWidth="1"/>
    <col min="6659" max="6660" width="5.77734375" style="26" customWidth="1"/>
    <col min="6661" max="6661" width="9.21875" style="26" customWidth="1"/>
    <col min="6662" max="6662" width="0" style="26" hidden="1" customWidth="1"/>
    <col min="6663" max="6663" width="17.77734375" style="26" customWidth="1"/>
    <col min="6664" max="6664" width="7.21875" style="26" customWidth="1"/>
    <col min="6665" max="6665" width="7" style="26" customWidth="1"/>
    <col min="6666" max="6669" width="5" style="26" customWidth="1"/>
    <col min="6670" max="6675" width="3.6640625" style="26" customWidth="1"/>
    <col min="6676" max="6912" width="5.77734375" style="26"/>
    <col min="6913" max="6913" width="7.77734375" style="26" customWidth="1"/>
    <col min="6914" max="6914" width="6.5546875" style="26" customWidth="1"/>
    <col min="6915" max="6916" width="5.77734375" style="26" customWidth="1"/>
    <col min="6917" max="6917" width="9.21875" style="26" customWidth="1"/>
    <col min="6918" max="6918" width="0" style="26" hidden="1" customWidth="1"/>
    <col min="6919" max="6919" width="17.77734375" style="26" customWidth="1"/>
    <col min="6920" max="6920" width="7.21875" style="26" customWidth="1"/>
    <col min="6921" max="6921" width="7" style="26" customWidth="1"/>
    <col min="6922" max="6925" width="5" style="26" customWidth="1"/>
    <col min="6926" max="6931" width="3.6640625" style="26" customWidth="1"/>
    <col min="6932" max="7168" width="5.77734375" style="26"/>
    <col min="7169" max="7169" width="7.77734375" style="26" customWidth="1"/>
    <col min="7170" max="7170" width="6.5546875" style="26" customWidth="1"/>
    <col min="7171" max="7172" width="5.77734375" style="26" customWidth="1"/>
    <col min="7173" max="7173" width="9.21875" style="26" customWidth="1"/>
    <col min="7174" max="7174" width="0" style="26" hidden="1" customWidth="1"/>
    <col min="7175" max="7175" width="17.77734375" style="26" customWidth="1"/>
    <col min="7176" max="7176" width="7.21875" style="26" customWidth="1"/>
    <col min="7177" max="7177" width="7" style="26" customWidth="1"/>
    <col min="7178" max="7181" width="5" style="26" customWidth="1"/>
    <col min="7182" max="7187" width="3.6640625" style="26" customWidth="1"/>
    <col min="7188" max="7424" width="5.77734375" style="26"/>
    <col min="7425" max="7425" width="7.77734375" style="26" customWidth="1"/>
    <col min="7426" max="7426" width="6.5546875" style="26" customWidth="1"/>
    <col min="7427" max="7428" width="5.77734375" style="26" customWidth="1"/>
    <col min="7429" max="7429" width="9.21875" style="26" customWidth="1"/>
    <col min="7430" max="7430" width="0" style="26" hidden="1" customWidth="1"/>
    <col min="7431" max="7431" width="17.77734375" style="26" customWidth="1"/>
    <col min="7432" max="7432" width="7.21875" style="26" customWidth="1"/>
    <col min="7433" max="7433" width="7" style="26" customWidth="1"/>
    <col min="7434" max="7437" width="5" style="26" customWidth="1"/>
    <col min="7438" max="7443" width="3.6640625" style="26" customWidth="1"/>
    <col min="7444" max="7680" width="5.77734375" style="26"/>
    <col min="7681" max="7681" width="7.77734375" style="26" customWidth="1"/>
    <col min="7682" max="7682" width="6.5546875" style="26" customWidth="1"/>
    <col min="7683" max="7684" width="5.77734375" style="26" customWidth="1"/>
    <col min="7685" max="7685" width="9.21875" style="26" customWidth="1"/>
    <col min="7686" max="7686" width="0" style="26" hidden="1" customWidth="1"/>
    <col min="7687" max="7687" width="17.77734375" style="26" customWidth="1"/>
    <col min="7688" max="7688" width="7.21875" style="26" customWidth="1"/>
    <col min="7689" max="7689" width="7" style="26" customWidth="1"/>
    <col min="7690" max="7693" width="5" style="26" customWidth="1"/>
    <col min="7694" max="7699" width="3.6640625" style="26" customWidth="1"/>
    <col min="7700" max="7936" width="5.77734375" style="26"/>
    <col min="7937" max="7937" width="7.77734375" style="26" customWidth="1"/>
    <col min="7938" max="7938" width="6.5546875" style="26" customWidth="1"/>
    <col min="7939" max="7940" width="5.77734375" style="26" customWidth="1"/>
    <col min="7941" max="7941" width="9.21875" style="26" customWidth="1"/>
    <col min="7942" max="7942" width="0" style="26" hidden="1" customWidth="1"/>
    <col min="7943" max="7943" width="17.77734375" style="26" customWidth="1"/>
    <col min="7944" max="7944" width="7.21875" style="26" customWidth="1"/>
    <col min="7945" max="7945" width="7" style="26" customWidth="1"/>
    <col min="7946" max="7949" width="5" style="26" customWidth="1"/>
    <col min="7950" max="7955" width="3.6640625" style="26" customWidth="1"/>
    <col min="7956" max="8192" width="5.77734375" style="26"/>
    <col min="8193" max="8193" width="7.77734375" style="26" customWidth="1"/>
    <col min="8194" max="8194" width="6.5546875" style="26" customWidth="1"/>
    <col min="8195" max="8196" width="5.77734375" style="26" customWidth="1"/>
    <col min="8197" max="8197" width="9.21875" style="26" customWidth="1"/>
    <col min="8198" max="8198" width="0" style="26" hidden="1" customWidth="1"/>
    <col min="8199" max="8199" width="17.77734375" style="26" customWidth="1"/>
    <col min="8200" max="8200" width="7.21875" style="26" customWidth="1"/>
    <col min="8201" max="8201" width="7" style="26" customWidth="1"/>
    <col min="8202" max="8205" width="5" style="26" customWidth="1"/>
    <col min="8206" max="8211" width="3.6640625" style="26" customWidth="1"/>
    <col min="8212" max="8448" width="5.77734375" style="26"/>
    <col min="8449" max="8449" width="7.77734375" style="26" customWidth="1"/>
    <col min="8450" max="8450" width="6.5546875" style="26" customWidth="1"/>
    <col min="8451" max="8452" width="5.77734375" style="26" customWidth="1"/>
    <col min="8453" max="8453" width="9.21875" style="26" customWidth="1"/>
    <col min="8454" max="8454" width="0" style="26" hidden="1" customWidth="1"/>
    <col min="8455" max="8455" width="17.77734375" style="26" customWidth="1"/>
    <col min="8456" max="8456" width="7.21875" style="26" customWidth="1"/>
    <col min="8457" max="8457" width="7" style="26" customWidth="1"/>
    <col min="8458" max="8461" width="5" style="26" customWidth="1"/>
    <col min="8462" max="8467" width="3.6640625" style="26" customWidth="1"/>
    <col min="8468" max="8704" width="5.77734375" style="26"/>
    <col min="8705" max="8705" width="7.77734375" style="26" customWidth="1"/>
    <col min="8706" max="8706" width="6.5546875" style="26" customWidth="1"/>
    <col min="8707" max="8708" width="5.77734375" style="26" customWidth="1"/>
    <col min="8709" max="8709" width="9.21875" style="26" customWidth="1"/>
    <col min="8710" max="8710" width="0" style="26" hidden="1" customWidth="1"/>
    <col min="8711" max="8711" width="17.77734375" style="26" customWidth="1"/>
    <col min="8712" max="8712" width="7.21875" style="26" customWidth="1"/>
    <col min="8713" max="8713" width="7" style="26" customWidth="1"/>
    <col min="8714" max="8717" width="5" style="26" customWidth="1"/>
    <col min="8718" max="8723" width="3.6640625" style="26" customWidth="1"/>
    <col min="8724" max="8960" width="5.77734375" style="26"/>
    <col min="8961" max="8961" width="7.77734375" style="26" customWidth="1"/>
    <col min="8962" max="8962" width="6.5546875" style="26" customWidth="1"/>
    <col min="8963" max="8964" width="5.77734375" style="26" customWidth="1"/>
    <col min="8965" max="8965" width="9.21875" style="26" customWidth="1"/>
    <col min="8966" max="8966" width="0" style="26" hidden="1" customWidth="1"/>
    <col min="8967" max="8967" width="17.77734375" style="26" customWidth="1"/>
    <col min="8968" max="8968" width="7.21875" style="26" customWidth="1"/>
    <col min="8969" max="8969" width="7" style="26" customWidth="1"/>
    <col min="8970" max="8973" width="5" style="26" customWidth="1"/>
    <col min="8974" max="8979" width="3.6640625" style="26" customWidth="1"/>
    <col min="8980" max="9216" width="5.77734375" style="26"/>
    <col min="9217" max="9217" width="7.77734375" style="26" customWidth="1"/>
    <col min="9218" max="9218" width="6.5546875" style="26" customWidth="1"/>
    <col min="9219" max="9220" width="5.77734375" style="26" customWidth="1"/>
    <col min="9221" max="9221" width="9.21875" style="26" customWidth="1"/>
    <col min="9222" max="9222" width="0" style="26" hidden="1" customWidth="1"/>
    <col min="9223" max="9223" width="17.77734375" style="26" customWidth="1"/>
    <col min="9224" max="9224" width="7.21875" style="26" customWidth="1"/>
    <col min="9225" max="9225" width="7" style="26" customWidth="1"/>
    <col min="9226" max="9229" width="5" style="26" customWidth="1"/>
    <col min="9230" max="9235" width="3.6640625" style="26" customWidth="1"/>
    <col min="9236" max="9472" width="5.77734375" style="26"/>
    <col min="9473" max="9473" width="7.77734375" style="26" customWidth="1"/>
    <col min="9474" max="9474" width="6.5546875" style="26" customWidth="1"/>
    <col min="9475" max="9476" width="5.77734375" style="26" customWidth="1"/>
    <col min="9477" max="9477" width="9.21875" style="26" customWidth="1"/>
    <col min="9478" max="9478" width="0" style="26" hidden="1" customWidth="1"/>
    <col min="9479" max="9479" width="17.77734375" style="26" customWidth="1"/>
    <col min="9480" max="9480" width="7.21875" style="26" customWidth="1"/>
    <col min="9481" max="9481" width="7" style="26" customWidth="1"/>
    <col min="9482" max="9485" width="5" style="26" customWidth="1"/>
    <col min="9486" max="9491" width="3.6640625" style="26" customWidth="1"/>
    <col min="9492" max="9728" width="5.77734375" style="26"/>
    <col min="9729" max="9729" width="7.77734375" style="26" customWidth="1"/>
    <col min="9730" max="9730" width="6.5546875" style="26" customWidth="1"/>
    <col min="9731" max="9732" width="5.77734375" style="26" customWidth="1"/>
    <col min="9733" max="9733" width="9.21875" style="26" customWidth="1"/>
    <col min="9734" max="9734" width="0" style="26" hidden="1" customWidth="1"/>
    <col min="9735" max="9735" width="17.77734375" style="26" customWidth="1"/>
    <col min="9736" max="9736" width="7.21875" style="26" customWidth="1"/>
    <col min="9737" max="9737" width="7" style="26" customWidth="1"/>
    <col min="9738" max="9741" width="5" style="26" customWidth="1"/>
    <col min="9742" max="9747" width="3.6640625" style="26" customWidth="1"/>
    <col min="9748" max="9984" width="5.77734375" style="26"/>
    <col min="9985" max="9985" width="7.77734375" style="26" customWidth="1"/>
    <col min="9986" max="9986" width="6.5546875" style="26" customWidth="1"/>
    <col min="9987" max="9988" width="5.77734375" style="26" customWidth="1"/>
    <col min="9989" max="9989" width="9.21875" style="26" customWidth="1"/>
    <col min="9990" max="9990" width="0" style="26" hidden="1" customWidth="1"/>
    <col min="9991" max="9991" width="17.77734375" style="26" customWidth="1"/>
    <col min="9992" max="9992" width="7.21875" style="26" customWidth="1"/>
    <col min="9993" max="9993" width="7" style="26" customWidth="1"/>
    <col min="9994" max="9997" width="5" style="26" customWidth="1"/>
    <col min="9998" max="10003" width="3.6640625" style="26" customWidth="1"/>
    <col min="10004" max="10240" width="5.77734375" style="26"/>
    <col min="10241" max="10241" width="7.77734375" style="26" customWidth="1"/>
    <col min="10242" max="10242" width="6.5546875" style="26" customWidth="1"/>
    <col min="10243" max="10244" width="5.77734375" style="26" customWidth="1"/>
    <col min="10245" max="10245" width="9.21875" style="26" customWidth="1"/>
    <col min="10246" max="10246" width="0" style="26" hidden="1" customWidth="1"/>
    <col min="10247" max="10247" width="17.77734375" style="26" customWidth="1"/>
    <col min="10248" max="10248" width="7.21875" style="26" customWidth="1"/>
    <col min="10249" max="10249" width="7" style="26" customWidth="1"/>
    <col min="10250" max="10253" width="5" style="26" customWidth="1"/>
    <col min="10254" max="10259" width="3.6640625" style="26" customWidth="1"/>
    <col min="10260" max="10496" width="5.77734375" style="26"/>
    <col min="10497" max="10497" width="7.77734375" style="26" customWidth="1"/>
    <col min="10498" max="10498" width="6.5546875" style="26" customWidth="1"/>
    <col min="10499" max="10500" width="5.77734375" style="26" customWidth="1"/>
    <col min="10501" max="10501" width="9.21875" style="26" customWidth="1"/>
    <col min="10502" max="10502" width="0" style="26" hidden="1" customWidth="1"/>
    <col min="10503" max="10503" width="17.77734375" style="26" customWidth="1"/>
    <col min="10504" max="10504" width="7.21875" style="26" customWidth="1"/>
    <col min="10505" max="10505" width="7" style="26" customWidth="1"/>
    <col min="10506" max="10509" width="5" style="26" customWidth="1"/>
    <col min="10510" max="10515" width="3.6640625" style="26" customWidth="1"/>
    <col min="10516" max="10752" width="5.77734375" style="26"/>
    <col min="10753" max="10753" width="7.77734375" style="26" customWidth="1"/>
    <col min="10754" max="10754" width="6.5546875" style="26" customWidth="1"/>
    <col min="10755" max="10756" width="5.77734375" style="26" customWidth="1"/>
    <col min="10757" max="10757" width="9.21875" style="26" customWidth="1"/>
    <col min="10758" max="10758" width="0" style="26" hidden="1" customWidth="1"/>
    <col min="10759" max="10759" width="17.77734375" style="26" customWidth="1"/>
    <col min="10760" max="10760" width="7.21875" style="26" customWidth="1"/>
    <col min="10761" max="10761" width="7" style="26" customWidth="1"/>
    <col min="10762" max="10765" width="5" style="26" customWidth="1"/>
    <col min="10766" max="10771" width="3.6640625" style="26" customWidth="1"/>
    <col min="10772" max="11008" width="5.77734375" style="26"/>
    <col min="11009" max="11009" width="7.77734375" style="26" customWidth="1"/>
    <col min="11010" max="11010" width="6.5546875" style="26" customWidth="1"/>
    <col min="11011" max="11012" width="5.77734375" style="26" customWidth="1"/>
    <col min="11013" max="11013" width="9.21875" style="26" customWidth="1"/>
    <col min="11014" max="11014" width="0" style="26" hidden="1" customWidth="1"/>
    <col min="11015" max="11015" width="17.77734375" style="26" customWidth="1"/>
    <col min="11016" max="11016" width="7.21875" style="26" customWidth="1"/>
    <col min="11017" max="11017" width="7" style="26" customWidth="1"/>
    <col min="11018" max="11021" width="5" style="26" customWidth="1"/>
    <col min="11022" max="11027" width="3.6640625" style="26" customWidth="1"/>
    <col min="11028" max="11264" width="5.77734375" style="26"/>
    <col min="11265" max="11265" width="7.77734375" style="26" customWidth="1"/>
    <col min="11266" max="11266" width="6.5546875" style="26" customWidth="1"/>
    <col min="11267" max="11268" width="5.77734375" style="26" customWidth="1"/>
    <col min="11269" max="11269" width="9.21875" style="26" customWidth="1"/>
    <col min="11270" max="11270" width="0" style="26" hidden="1" customWidth="1"/>
    <col min="11271" max="11271" width="17.77734375" style="26" customWidth="1"/>
    <col min="11272" max="11272" width="7.21875" style="26" customWidth="1"/>
    <col min="11273" max="11273" width="7" style="26" customWidth="1"/>
    <col min="11274" max="11277" width="5" style="26" customWidth="1"/>
    <col min="11278" max="11283" width="3.6640625" style="26" customWidth="1"/>
    <col min="11284" max="11520" width="5.77734375" style="26"/>
    <col min="11521" max="11521" width="7.77734375" style="26" customWidth="1"/>
    <col min="11522" max="11522" width="6.5546875" style="26" customWidth="1"/>
    <col min="11523" max="11524" width="5.77734375" style="26" customWidth="1"/>
    <col min="11525" max="11525" width="9.21875" style="26" customWidth="1"/>
    <col min="11526" max="11526" width="0" style="26" hidden="1" customWidth="1"/>
    <col min="11527" max="11527" width="17.77734375" style="26" customWidth="1"/>
    <col min="11528" max="11528" width="7.21875" style="26" customWidth="1"/>
    <col min="11529" max="11529" width="7" style="26" customWidth="1"/>
    <col min="11530" max="11533" width="5" style="26" customWidth="1"/>
    <col min="11534" max="11539" width="3.6640625" style="26" customWidth="1"/>
    <col min="11540" max="11776" width="5.77734375" style="26"/>
    <col min="11777" max="11777" width="7.77734375" style="26" customWidth="1"/>
    <col min="11778" max="11778" width="6.5546875" style="26" customWidth="1"/>
    <col min="11779" max="11780" width="5.77734375" style="26" customWidth="1"/>
    <col min="11781" max="11781" width="9.21875" style="26" customWidth="1"/>
    <col min="11782" max="11782" width="0" style="26" hidden="1" customWidth="1"/>
    <col min="11783" max="11783" width="17.77734375" style="26" customWidth="1"/>
    <col min="11784" max="11784" width="7.21875" style="26" customWidth="1"/>
    <col min="11785" max="11785" width="7" style="26" customWidth="1"/>
    <col min="11786" max="11789" width="5" style="26" customWidth="1"/>
    <col min="11790" max="11795" width="3.6640625" style="26" customWidth="1"/>
    <col min="11796" max="12032" width="5.77734375" style="26"/>
    <col min="12033" max="12033" width="7.77734375" style="26" customWidth="1"/>
    <col min="12034" max="12034" width="6.5546875" style="26" customWidth="1"/>
    <col min="12035" max="12036" width="5.77734375" style="26" customWidth="1"/>
    <col min="12037" max="12037" width="9.21875" style="26" customWidth="1"/>
    <col min="12038" max="12038" width="0" style="26" hidden="1" customWidth="1"/>
    <col min="12039" max="12039" width="17.77734375" style="26" customWidth="1"/>
    <col min="12040" max="12040" width="7.21875" style="26" customWidth="1"/>
    <col min="12041" max="12041" width="7" style="26" customWidth="1"/>
    <col min="12042" max="12045" width="5" style="26" customWidth="1"/>
    <col min="12046" max="12051" width="3.6640625" style="26" customWidth="1"/>
    <col min="12052" max="12288" width="5.77734375" style="26"/>
    <col min="12289" max="12289" width="7.77734375" style="26" customWidth="1"/>
    <col min="12290" max="12290" width="6.5546875" style="26" customWidth="1"/>
    <col min="12291" max="12292" width="5.77734375" style="26" customWidth="1"/>
    <col min="12293" max="12293" width="9.21875" style="26" customWidth="1"/>
    <col min="12294" max="12294" width="0" style="26" hidden="1" customWidth="1"/>
    <col min="12295" max="12295" width="17.77734375" style="26" customWidth="1"/>
    <col min="12296" max="12296" width="7.21875" style="26" customWidth="1"/>
    <col min="12297" max="12297" width="7" style="26" customWidth="1"/>
    <col min="12298" max="12301" width="5" style="26" customWidth="1"/>
    <col min="12302" max="12307" width="3.6640625" style="26" customWidth="1"/>
    <col min="12308" max="12544" width="5.77734375" style="26"/>
    <col min="12545" max="12545" width="7.77734375" style="26" customWidth="1"/>
    <col min="12546" max="12546" width="6.5546875" style="26" customWidth="1"/>
    <col min="12547" max="12548" width="5.77734375" style="26" customWidth="1"/>
    <col min="12549" max="12549" width="9.21875" style="26" customWidth="1"/>
    <col min="12550" max="12550" width="0" style="26" hidden="1" customWidth="1"/>
    <col min="12551" max="12551" width="17.77734375" style="26" customWidth="1"/>
    <col min="12552" max="12552" width="7.21875" style="26" customWidth="1"/>
    <col min="12553" max="12553" width="7" style="26" customWidth="1"/>
    <col min="12554" max="12557" width="5" style="26" customWidth="1"/>
    <col min="12558" max="12563" width="3.6640625" style="26" customWidth="1"/>
    <col min="12564" max="12800" width="5.77734375" style="26"/>
    <col min="12801" max="12801" width="7.77734375" style="26" customWidth="1"/>
    <col min="12802" max="12802" width="6.5546875" style="26" customWidth="1"/>
    <col min="12803" max="12804" width="5.77734375" style="26" customWidth="1"/>
    <col min="12805" max="12805" width="9.21875" style="26" customWidth="1"/>
    <col min="12806" max="12806" width="0" style="26" hidden="1" customWidth="1"/>
    <col min="12807" max="12807" width="17.77734375" style="26" customWidth="1"/>
    <col min="12808" max="12808" width="7.21875" style="26" customWidth="1"/>
    <col min="12809" max="12809" width="7" style="26" customWidth="1"/>
    <col min="12810" max="12813" width="5" style="26" customWidth="1"/>
    <col min="12814" max="12819" width="3.6640625" style="26" customWidth="1"/>
    <col min="12820" max="13056" width="5.77734375" style="26"/>
    <col min="13057" max="13057" width="7.77734375" style="26" customWidth="1"/>
    <col min="13058" max="13058" width="6.5546875" style="26" customWidth="1"/>
    <col min="13059" max="13060" width="5.77734375" style="26" customWidth="1"/>
    <col min="13061" max="13061" width="9.21875" style="26" customWidth="1"/>
    <col min="13062" max="13062" width="0" style="26" hidden="1" customWidth="1"/>
    <col min="13063" max="13063" width="17.77734375" style="26" customWidth="1"/>
    <col min="13064" max="13064" width="7.21875" style="26" customWidth="1"/>
    <col min="13065" max="13065" width="7" style="26" customWidth="1"/>
    <col min="13066" max="13069" width="5" style="26" customWidth="1"/>
    <col min="13070" max="13075" width="3.6640625" style="26" customWidth="1"/>
    <col min="13076" max="13312" width="5.77734375" style="26"/>
    <col min="13313" max="13313" width="7.77734375" style="26" customWidth="1"/>
    <col min="13314" max="13314" width="6.5546875" style="26" customWidth="1"/>
    <col min="13315" max="13316" width="5.77734375" style="26" customWidth="1"/>
    <col min="13317" max="13317" width="9.21875" style="26" customWidth="1"/>
    <col min="13318" max="13318" width="0" style="26" hidden="1" customWidth="1"/>
    <col min="13319" max="13319" width="17.77734375" style="26" customWidth="1"/>
    <col min="13320" max="13320" width="7.21875" style="26" customWidth="1"/>
    <col min="13321" max="13321" width="7" style="26" customWidth="1"/>
    <col min="13322" max="13325" width="5" style="26" customWidth="1"/>
    <col min="13326" max="13331" width="3.6640625" style="26" customWidth="1"/>
    <col min="13332" max="13568" width="5.77734375" style="26"/>
    <col min="13569" max="13569" width="7.77734375" style="26" customWidth="1"/>
    <col min="13570" max="13570" width="6.5546875" style="26" customWidth="1"/>
    <col min="13571" max="13572" width="5.77734375" style="26" customWidth="1"/>
    <col min="13573" max="13573" width="9.21875" style="26" customWidth="1"/>
    <col min="13574" max="13574" width="0" style="26" hidden="1" customWidth="1"/>
    <col min="13575" max="13575" width="17.77734375" style="26" customWidth="1"/>
    <col min="13576" max="13576" width="7.21875" style="26" customWidth="1"/>
    <col min="13577" max="13577" width="7" style="26" customWidth="1"/>
    <col min="13578" max="13581" width="5" style="26" customWidth="1"/>
    <col min="13582" max="13587" width="3.6640625" style="26" customWidth="1"/>
    <col min="13588" max="13824" width="5.77734375" style="26"/>
    <col min="13825" max="13825" width="7.77734375" style="26" customWidth="1"/>
    <col min="13826" max="13826" width="6.5546875" style="26" customWidth="1"/>
    <col min="13827" max="13828" width="5.77734375" style="26" customWidth="1"/>
    <col min="13829" max="13829" width="9.21875" style="26" customWidth="1"/>
    <col min="13830" max="13830" width="0" style="26" hidden="1" customWidth="1"/>
    <col min="13831" max="13831" width="17.77734375" style="26" customWidth="1"/>
    <col min="13832" max="13832" width="7.21875" style="26" customWidth="1"/>
    <col min="13833" max="13833" width="7" style="26" customWidth="1"/>
    <col min="13834" max="13837" width="5" style="26" customWidth="1"/>
    <col min="13838" max="13843" width="3.6640625" style="26" customWidth="1"/>
    <col min="13844" max="14080" width="5.77734375" style="26"/>
    <col min="14081" max="14081" width="7.77734375" style="26" customWidth="1"/>
    <col min="14082" max="14082" width="6.5546875" style="26" customWidth="1"/>
    <col min="14083" max="14084" width="5.77734375" style="26" customWidth="1"/>
    <col min="14085" max="14085" width="9.21875" style="26" customWidth="1"/>
    <col min="14086" max="14086" width="0" style="26" hidden="1" customWidth="1"/>
    <col min="14087" max="14087" width="17.77734375" style="26" customWidth="1"/>
    <col min="14088" max="14088" width="7.21875" style="26" customWidth="1"/>
    <col min="14089" max="14089" width="7" style="26" customWidth="1"/>
    <col min="14090" max="14093" width="5" style="26" customWidth="1"/>
    <col min="14094" max="14099" width="3.6640625" style="26" customWidth="1"/>
    <col min="14100" max="14336" width="5.77734375" style="26"/>
    <col min="14337" max="14337" width="7.77734375" style="26" customWidth="1"/>
    <col min="14338" max="14338" width="6.5546875" style="26" customWidth="1"/>
    <col min="14339" max="14340" width="5.77734375" style="26" customWidth="1"/>
    <col min="14341" max="14341" width="9.21875" style="26" customWidth="1"/>
    <col min="14342" max="14342" width="0" style="26" hidden="1" customWidth="1"/>
    <col min="14343" max="14343" width="17.77734375" style="26" customWidth="1"/>
    <col min="14344" max="14344" width="7.21875" style="26" customWidth="1"/>
    <col min="14345" max="14345" width="7" style="26" customWidth="1"/>
    <col min="14346" max="14349" width="5" style="26" customWidth="1"/>
    <col min="14350" max="14355" width="3.6640625" style="26" customWidth="1"/>
    <col min="14356" max="14592" width="5.77734375" style="26"/>
    <col min="14593" max="14593" width="7.77734375" style="26" customWidth="1"/>
    <col min="14594" max="14594" width="6.5546875" style="26" customWidth="1"/>
    <col min="14595" max="14596" width="5.77734375" style="26" customWidth="1"/>
    <col min="14597" max="14597" width="9.21875" style="26" customWidth="1"/>
    <col min="14598" max="14598" width="0" style="26" hidden="1" customWidth="1"/>
    <col min="14599" max="14599" width="17.77734375" style="26" customWidth="1"/>
    <col min="14600" max="14600" width="7.21875" style="26" customWidth="1"/>
    <col min="14601" max="14601" width="7" style="26" customWidth="1"/>
    <col min="14602" max="14605" width="5" style="26" customWidth="1"/>
    <col min="14606" max="14611" width="3.6640625" style="26" customWidth="1"/>
    <col min="14612" max="14848" width="5.77734375" style="26"/>
    <col min="14849" max="14849" width="7.77734375" style="26" customWidth="1"/>
    <col min="14850" max="14850" width="6.5546875" style="26" customWidth="1"/>
    <col min="14851" max="14852" width="5.77734375" style="26" customWidth="1"/>
    <col min="14853" max="14853" width="9.21875" style="26" customWidth="1"/>
    <col min="14854" max="14854" width="0" style="26" hidden="1" customWidth="1"/>
    <col min="14855" max="14855" width="17.77734375" style="26" customWidth="1"/>
    <col min="14856" max="14856" width="7.21875" style="26" customWidth="1"/>
    <col min="14857" max="14857" width="7" style="26" customWidth="1"/>
    <col min="14858" max="14861" width="5" style="26" customWidth="1"/>
    <col min="14862" max="14867" width="3.6640625" style="26" customWidth="1"/>
    <col min="14868" max="15104" width="5.77734375" style="26"/>
    <col min="15105" max="15105" width="7.77734375" style="26" customWidth="1"/>
    <col min="15106" max="15106" width="6.5546875" style="26" customWidth="1"/>
    <col min="15107" max="15108" width="5.77734375" style="26" customWidth="1"/>
    <col min="15109" max="15109" width="9.21875" style="26" customWidth="1"/>
    <col min="15110" max="15110" width="0" style="26" hidden="1" customWidth="1"/>
    <col min="15111" max="15111" width="17.77734375" style="26" customWidth="1"/>
    <col min="15112" max="15112" width="7.21875" style="26" customWidth="1"/>
    <col min="15113" max="15113" width="7" style="26" customWidth="1"/>
    <col min="15114" max="15117" width="5" style="26" customWidth="1"/>
    <col min="15118" max="15123" width="3.6640625" style="26" customWidth="1"/>
    <col min="15124" max="15360" width="5.77734375" style="26"/>
    <col min="15361" max="15361" width="7.77734375" style="26" customWidth="1"/>
    <col min="15362" max="15362" width="6.5546875" style="26" customWidth="1"/>
    <col min="15363" max="15364" width="5.77734375" style="26" customWidth="1"/>
    <col min="15365" max="15365" width="9.21875" style="26" customWidth="1"/>
    <col min="15366" max="15366" width="0" style="26" hidden="1" customWidth="1"/>
    <col min="15367" max="15367" width="17.77734375" style="26" customWidth="1"/>
    <col min="15368" max="15368" width="7.21875" style="26" customWidth="1"/>
    <col min="15369" max="15369" width="7" style="26" customWidth="1"/>
    <col min="15370" max="15373" width="5" style="26" customWidth="1"/>
    <col min="15374" max="15379" width="3.6640625" style="26" customWidth="1"/>
    <col min="15380" max="15616" width="5.77734375" style="26"/>
    <col min="15617" max="15617" width="7.77734375" style="26" customWidth="1"/>
    <col min="15618" max="15618" width="6.5546875" style="26" customWidth="1"/>
    <col min="15619" max="15620" width="5.77734375" style="26" customWidth="1"/>
    <col min="15621" max="15621" width="9.21875" style="26" customWidth="1"/>
    <col min="15622" max="15622" width="0" style="26" hidden="1" customWidth="1"/>
    <col min="15623" max="15623" width="17.77734375" style="26" customWidth="1"/>
    <col min="15624" max="15624" width="7.21875" style="26" customWidth="1"/>
    <col min="15625" max="15625" width="7" style="26" customWidth="1"/>
    <col min="15626" max="15629" width="5" style="26" customWidth="1"/>
    <col min="15630" max="15635" width="3.6640625" style="26" customWidth="1"/>
    <col min="15636" max="15872" width="5.77734375" style="26"/>
    <col min="15873" max="15873" width="7.77734375" style="26" customWidth="1"/>
    <col min="15874" max="15874" width="6.5546875" style="26" customWidth="1"/>
    <col min="15875" max="15876" width="5.77734375" style="26" customWidth="1"/>
    <col min="15877" max="15877" width="9.21875" style="26" customWidth="1"/>
    <col min="15878" max="15878" width="0" style="26" hidden="1" customWidth="1"/>
    <col min="15879" max="15879" width="17.77734375" style="26" customWidth="1"/>
    <col min="15880" max="15880" width="7.21875" style="26" customWidth="1"/>
    <col min="15881" max="15881" width="7" style="26" customWidth="1"/>
    <col min="15882" max="15885" width="5" style="26" customWidth="1"/>
    <col min="15886" max="15891" width="3.6640625" style="26" customWidth="1"/>
    <col min="15892" max="16128" width="5.77734375" style="26"/>
    <col min="16129" max="16129" width="7.77734375" style="26" customWidth="1"/>
    <col min="16130" max="16130" width="6.5546875" style="26" customWidth="1"/>
    <col min="16131" max="16132" width="5.77734375" style="26" customWidth="1"/>
    <col min="16133" max="16133" width="9.21875" style="26" customWidth="1"/>
    <col min="16134" max="16134" width="0" style="26" hidden="1" customWidth="1"/>
    <col min="16135" max="16135" width="17.77734375" style="26" customWidth="1"/>
    <col min="16136" max="16136" width="7.21875" style="26" customWidth="1"/>
    <col min="16137" max="16137" width="7" style="26" customWidth="1"/>
    <col min="16138" max="16141" width="5" style="26" customWidth="1"/>
    <col min="16142" max="16147" width="3.6640625" style="26" customWidth="1"/>
    <col min="16148" max="16384" width="5.77734375" style="26"/>
  </cols>
  <sheetData>
    <row r="1" spans="1:19" s="21" customFormat="1" ht="32.450000000000003" customHeight="1" x14ac:dyDescent="0.15">
      <c r="A1" s="65" t="s">
        <v>281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s="21" customFormat="1" ht="20.25" customHeight="1" x14ac:dyDescent="0.15">
      <c r="A2" s="22" t="s">
        <v>282</v>
      </c>
      <c r="B2" s="66" t="s">
        <v>320</v>
      </c>
      <c r="C2" s="67"/>
      <c r="D2" s="67"/>
      <c r="E2" s="67"/>
      <c r="F2" s="67"/>
      <c r="G2" s="67"/>
      <c r="H2" s="67"/>
      <c r="I2" s="23"/>
      <c r="J2" s="23"/>
      <c r="K2" s="23"/>
      <c r="L2" s="23"/>
      <c r="M2" s="23"/>
      <c r="N2" s="23"/>
      <c r="O2" s="23"/>
      <c r="P2" s="23"/>
      <c r="Q2" s="23"/>
    </row>
    <row r="3" spans="1:19" ht="20.25" customHeight="1" x14ac:dyDescent="0.15">
      <c r="A3" s="22" t="s">
        <v>283</v>
      </c>
      <c r="B3" s="22" t="str">
        <f>"일금 "&amp;NUMBERSTRING(G28,1)&amp;"원정 ( \ "&amp;TEXT(G28,"#,###")&amp;" )"</f>
        <v>일금 영원정 ( \  )</v>
      </c>
      <c r="C3" s="24"/>
      <c r="D3" s="24"/>
      <c r="E3" s="24"/>
      <c r="F3" s="24"/>
      <c r="G3" s="24"/>
      <c r="H3" s="25"/>
      <c r="I3" s="68"/>
      <c r="J3" s="68"/>
      <c r="K3" s="68"/>
      <c r="L3" s="68"/>
      <c r="M3" s="68"/>
      <c r="N3" s="68"/>
      <c r="O3" s="68" t="s">
        <v>319</v>
      </c>
      <c r="P3" s="68"/>
      <c r="Q3" s="68"/>
      <c r="R3" s="25"/>
      <c r="S3" s="25"/>
    </row>
    <row r="4" spans="1:19" ht="5.25" customHeight="1" x14ac:dyDescent="0.15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</row>
    <row r="5" spans="1:19" ht="17.25" customHeight="1" x14ac:dyDescent="0.15">
      <c r="A5" s="60" t="s">
        <v>284</v>
      </c>
      <c r="B5" s="61"/>
      <c r="C5" s="61"/>
      <c r="D5" s="61"/>
      <c r="E5" s="62"/>
      <c r="F5" s="29"/>
      <c r="G5" s="30" t="s">
        <v>285</v>
      </c>
      <c r="H5" s="63" t="s">
        <v>286</v>
      </c>
      <c r="I5" s="61"/>
      <c r="J5" s="61"/>
      <c r="K5" s="61"/>
      <c r="L5" s="61"/>
      <c r="M5" s="62"/>
      <c r="N5" s="63" t="s">
        <v>287</v>
      </c>
      <c r="O5" s="61"/>
      <c r="P5" s="61"/>
      <c r="Q5" s="61"/>
      <c r="R5" s="61"/>
      <c r="S5" s="64"/>
    </row>
    <row r="6" spans="1:19" ht="20.25" customHeight="1" x14ac:dyDescent="0.15">
      <c r="A6" s="69" t="s">
        <v>288</v>
      </c>
      <c r="B6" s="72" t="s">
        <v>289</v>
      </c>
      <c r="C6" s="73"/>
      <c r="D6" s="73"/>
      <c r="E6" s="74"/>
      <c r="F6" s="31"/>
      <c r="G6" s="32">
        <f>총괄표!I29</f>
        <v>0</v>
      </c>
      <c r="H6" s="72"/>
      <c r="I6" s="75"/>
      <c r="J6" s="75"/>
      <c r="K6" s="75"/>
      <c r="L6" s="75"/>
      <c r="M6" s="76"/>
      <c r="N6" s="72"/>
      <c r="O6" s="73"/>
      <c r="P6" s="73"/>
      <c r="Q6" s="73"/>
      <c r="R6" s="73"/>
      <c r="S6" s="77"/>
    </row>
    <row r="7" spans="1:19" ht="20.25" customHeight="1" x14ac:dyDescent="0.15">
      <c r="A7" s="70"/>
      <c r="B7" s="78" t="s">
        <v>194</v>
      </c>
      <c r="C7" s="79" t="s">
        <v>290</v>
      </c>
      <c r="D7" s="80"/>
      <c r="E7" s="81"/>
      <c r="F7" s="33"/>
      <c r="G7" s="34">
        <f>총괄표!L29</f>
        <v>0</v>
      </c>
      <c r="H7" s="79"/>
      <c r="I7" s="82"/>
      <c r="J7" s="82"/>
      <c r="K7" s="82"/>
      <c r="L7" s="82"/>
      <c r="M7" s="83"/>
      <c r="N7" s="79"/>
      <c r="O7" s="80"/>
      <c r="P7" s="80"/>
      <c r="Q7" s="80"/>
      <c r="R7" s="80"/>
      <c r="S7" s="84"/>
    </row>
    <row r="8" spans="1:19" ht="20.25" customHeight="1" x14ac:dyDescent="0.15">
      <c r="A8" s="70"/>
      <c r="B8" s="78"/>
      <c r="C8" s="85" t="s">
        <v>291</v>
      </c>
      <c r="D8" s="68"/>
      <c r="E8" s="86"/>
      <c r="F8" s="35"/>
      <c r="G8" s="36">
        <f>INT(G7*K8)</f>
        <v>0</v>
      </c>
      <c r="H8" s="87" t="s">
        <v>292</v>
      </c>
      <c r="I8" s="88"/>
      <c r="J8" s="37" t="s">
        <v>293</v>
      </c>
      <c r="K8" s="94">
        <v>0.122</v>
      </c>
      <c r="L8" s="95"/>
      <c r="M8" s="96"/>
      <c r="N8" s="85"/>
      <c r="O8" s="68"/>
      <c r="P8" s="68"/>
      <c r="Q8" s="68"/>
      <c r="R8" s="68"/>
      <c r="S8" s="93"/>
    </row>
    <row r="9" spans="1:19" ht="20.25" customHeight="1" x14ac:dyDescent="0.15">
      <c r="A9" s="70"/>
      <c r="B9" s="78"/>
      <c r="C9" s="97" t="s">
        <v>294</v>
      </c>
      <c r="D9" s="98"/>
      <c r="E9" s="99"/>
      <c r="F9" s="38"/>
      <c r="G9" s="39">
        <f>G7+G8</f>
        <v>0</v>
      </c>
      <c r="H9" s="97"/>
      <c r="I9" s="100"/>
      <c r="J9" s="100"/>
      <c r="K9" s="100"/>
      <c r="L9" s="100"/>
      <c r="M9" s="101"/>
      <c r="N9" s="97"/>
      <c r="O9" s="98"/>
      <c r="P9" s="98"/>
      <c r="Q9" s="98"/>
      <c r="R9" s="98"/>
      <c r="S9" s="102"/>
    </row>
    <row r="10" spans="1:19" ht="20.25" customHeight="1" x14ac:dyDescent="0.15">
      <c r="A10" s="70"/>
      <c r="B10" s="89" t="s">
        <v>295</v>
      </c>
      <c r="C10" s="85" t="s">
        <v>296</v>
      </c>
      <c r="D10" s="68"/>
      <c r="E10" s="86"/>
      <c r="F10" s="35"/>
      <c r="G10" s="36">
        <f>총괄표!N29</f>
        <v>0</v>
      </c>
      <c r="H10" s="85"/>
      <c r="I10" s="91"/>
      <c r="J10" s="91"/>
      <c r="K10" s="91"/>
      <c r="L10" s="91"/>
      <c r="M10" s="92"/>
      <c r="N10" s="85"/>
      <c r="O10" s="68"/>
      <c r="P10" s="68"/>
      <c r="Q10" s="68"/>
      <c r="R10" s="68"/>
      <c r="S10" s="93"/>
    </row>
    <row r="11" spans="1:19" ht="20.25" customHeight="1" x14ac:dyDescent="0.15">
      <c r="A11" s="70"/>
      <c r="B11" s="89"/>
      <c r="C11" s="85" t="s">
        <v>297</v>
      </c>
      <c r="D11" s="68"/>
      <c r="E11" s="86"/>
      <c r="F11" s="35"/>
      <c r="G11" s="36">
        <f>INT(G9*K11)</f>
        <v>0</v>
      </c>
      <c r="H11" s="87" t="s">
        <v>298</v>
      </c>
      <c r="I11" s="88"/>
      <c r="J11" s="37" t="s">
        <v>293</v>
      </c>
      <c r="K11" s="94">
        <v>3.6999999999999998E-2</v>
      </c>
      <c r="L11" s="95"/>
      <c r="M11" s="96"/>
      <c r="N11" s="85"/>
      <c r="O11" s="68"/>
      <c r="P11" s="68"/>
      <c r="Q11" s="68"/>
      <c r="R11" s="68"/>
      <c r="S11" s="93"/>
    </row>
    <row r="12" spans="1:19" ht="20.25" customHeight="1" x14ac:dyDescent="0.15">
      <c r="A12" s="70"/>
      <c r="B12" s="89"/>
      <c r="C12" s="85" t="s">
        <v>299</v>
      </c>
      <c r="D12" s="68"/>
      <c r="E12" s="86"/>
      <c r="F12" s="35"/>
      <c r="G12" s="36">
        <f>INT(G9*K12)</f>
        <v>0</v>
      </c>
      <c r="H12" s="87" t="s">
        <v>298</v>
      </c>
      <c r="I12" s="88"/>
      <c r="J12" s="37" t="s">
        <v>293</v>
      </c>
      <c r="K12" s="94">
        <v>1.01E-2</v>
      </c>
      <c r="L12" s="95"/>
      <c r="M12" s="96"/>
      <c r="N12" s="85"/>
      <c r="O12" s="68"/>
      <c r="P12" s="68"/>
      <c r="Q12" s="68"/>
      <c r="R12" s="68"/>
      <c r="S12" s="93"/>
    </row>
    <row r="13" spans="1:19" ht="20.25" customHeight="1" x14ac:dyDescent="0.15">
      <c r="A13" s="70"/>
      <c r="B13" s="89"/>
      <c r="C13" s="85" t="s">
        <v>300</v>
      </c>
      <c r="D13" s="68"/>
      <c r="E13" s="86"/>
      <c r="F13" s="35"/>
      <c r="G13" s="36">
        <f>INT(G7*K13)</f>
        <v>0</v>
      </c>
      <c r="H13" s="87" t="s">
        <v>292</v>
      </c>
      <c r="I13" s="88"/>
      <c r="J13" s="37" t="s">
        <v>293</v>
      </c>
      <c r="K13" s="103"/>
      <c r="L13" s="104"/>
      <c r="M13" s="105"/>
      <c r="N13" s="40"/>
      <c r="O13" s="41"/>
      <c r="P13" s="41"/>
      <c r="Q13" s="41"/>
      <c r="R13" s="41"/>
      <c r="S13" s="42"/>
    </row>
    <row r="14" spans="1:19" ht="20.25" customHeight="1" x14ac:dyDescent="0.15">
      <c r="A14" s="70"/>
      <c r="B14" s="89"/>
      <c r="C14" s="85" t="s">
        <v>301</v>
      </c>
      <c r="D14" s="68"/>
      <c r="E14" s="86"/>
      <c r="F14" s="35"/>
      <c r="G14" s="36">
        <f>INT(G13*K14)</f>
        <v>0</v>
      </c>
      <c r="H14" s="87" t="s">
        <v>302</v>
      </c>
      <c r="I14" s="88"/>
      <c r="J14" s="37" t="s">
        <v>293</v>
      </c>
      <c r="K14" s="94"/>
      <c r="L14" s="95"/>
      <c r="M14" s="96"/>
      <c r="N14" s="40"/>
      <c r="O14" s="41"/>
      <c r="P14" s="41"/>
      <c r="Q14" s="41"/>
      <c r="R14" s="41"/>
      <c r="S14" s="42"/>
    </row>
    <row r="15" spans="1:19" ht="20.25" customHeight="1" x14ac:dyDescent="0.15">
      <c r="A15" s="70"/>
      <c r="B15" s="89"/>
      <c r="C15" s="85" t="s">
        <v>303</v>
      </c>
      <c r="D15" s="68"/>
      <c r="E15" s="86"/>
      <c r="F15" s="35"/>
      <c r="G15" s="36">
        <f>INT(G7*K15)</f>
        <v>0</v>
      </c>
      <c r="H15" s="87" t="s">
        <v>292</v>
      </c>
      <c r="I15" s="88"/>
      <c r="J15" s="37" t="s">
        <v>293</v>
      </c>
      <c r="K15" s="94"/>
      <c r="L15" s="95"/>
      <c r="M15" s="96"/>
      <c r="N15" s="85"/>
      <c r="O15" s="68"/>
      <c r="P15" s="68"/>
      <c r="Q15" s="68"/>
      <c r="R15" s="68"/>
      <c r="S15" s="93"/>
    </row>
    <row r="16" spans="1:19" ht="20.25" customHeight="1" x14ac:dyDescent="0.15">
      <c r="A16" s="70"/>
      <c r="B16" s="89"/>
      <c r="C16" s="85" t="s">
        <v>304</v>
      </c>
      <c r="D16" s="68"/>
      <c r="E16" s="86"/>
      <c r="F16" s="35"/>
      <c r="G16" s="36">
        <v>479055</v>
      </c>
      <c r="H16" s="106" t="s">
        <v>305</v>
      </c>
      <c r="I16" s="107"/>
      <c r="J16" s="37" t="s">
        <v>293</v>
      </c>
      <c r="K16" s="94">
        <v>2.93E-2</v>
      </c>
      <c r="L16" s="95"/>
      <c r="M16" s="96"/>
      <c r="N16" s="85"/>
      <c r="O16" s="68"/>
      <c r="P16" s="68"/>
      <c r="Q16" s="68"/>
      <c r="R16" s="68"/>
      <c r="S16" s="93"/>
    </row>
    <row r="17" spans="1:19" ht="20.25" customHeight="1" x14ac:dyDescent="0.15">
      <c r="A17" s="70"/>
      <c r="B17" s="89"/>
      <c r="C17" s="85" t="s">
        <v>306</v>
      </c>
      <c r="D17" s="68"/>
      <c r="E17" s="86"/>
      <c r="F17" s="35"/>
      <c r="G17" s="36">
        <f>INT((G6+G9)*L17)</f>
        <v>0</v>
      </c>
      <c r="H17" s="87" t="s">
        <v>307</v>
      </c>
      <c r="I17" s="108"/>
      <c r="J17" s="108"/>
      <c r="K17" s="43" t="s">
        <v>293</v>
      </c>
      <c r="L17" s="94">
        <v>5.8000000000000003E-2</v>
      </c>
      <c r="M17" s="109"/>
      <c r="N17" s="85"/>
      <c r="O17" s="68"/>
      <c r="P17" s="68"/>
      <c r="Q17" s="68"/>
      <c r="R17" s="68"/>
      <c r="S17" s="93"/>
    </row>
    <row r="18" spans="1:19" ht="20.25" customHeight="1" x14ac:dyDescent="0.15">
      <c r="A18" s="71"/>
      <c r="B18" s="90"/>
      <c r="C18" s="97" t="s">
        <v>294</v>
      </c>
      <c r="D18" s="98"/>
      <c r="E18" s="99"/>
      <c r="F18" s="38"/>
      <c r="G18" s="39"/>
      <c r="H18" s="110"/>
      <c r="I18" s="100"/>
      <c r="J18" s="100"/>
      <c r="K18" s="100"/>
      <c r="L18" s="100"/>
      <c r="M18" s="101"/>
      <c r="N18" s="85"/>
      <c r="O18" s="68"/>
      <c r="P18" s="68"/>
      <c r="Q18" s="68"/>
      <c r="R18" s="68"/>
      <c r="S18" s="93"/>
    </row>
    <row r="19" spans="1:19" ht="20.25" customHeight="1" x14ac:dyDescent="0.15">
      <c r="A19" s="111" t="s">
        <v>308</v>
      </c>
      <c r="B19" s="98"/>
      <c r="C19" s="112"/>
      <c r="D19" s="112"/>
      <c r="E19" s="113"/>
      <c r="F19" s="44"/>
      <c r="G19" s="45">
        <f>INT(G6+G9+G18)</f>
        <v>0</v>
      </c>
      <c r="H19" s="114"/>
      <c r="I19" s="115"/>
      <c r="J19" s="115"/>
      <c r="K19" s="115"/>
      <c r="L19" s="115"/>
      <c r="M19" s="116"/>
      <c r="N19" s="117"/>
      <c r="O19" s="112"/>
      <c r="P19" s="112"/>
      <c r="Q19" s="112"/>
      <c r="R19" s="112"/>
      <c r="S19" s="118"/>
    </row>
    <row r="20" spans="1:19" ht="20.25" customHeight="1" x14ac:dyDescent="0.15">
      <c r="A20" s="111" t="s">
        <v>309</v>
      </c>
      <c r="B20" s="112"/>
      <c r="C20" s="112"/>
      <c r="D20" s="112"/>
      <c r="E20" s="113"/>
      <c r="F20" s="44"/>
      <c r="G20" s="45">
        <f>INT(G19*M20)</f>
        <v>0</v>
      </c>
      <c r="H20" s="119" t="s">
        <v>310</v>
      </c>
      <c r="I20" s="120"/>
      <c r="J20" s="120"/>
      <c r="K20" s="120"/>
      <c r="L20" s="46" t="s">
        <v>293</v>
      </c>
      <c r="M20" s="47">
        <v>0.06</v>
      </c>
      <c r="N20" s="117"/>
      <c r="O20" s="112"/>
      <c r="P20" s="112"/>
      <c r="Q20" s="112"/>
      <c r="R20" s="112"/>
      <c r="S20" s="118"/>
    </row>
    <row r="21" spans="1:19" ht="20.25" customHeight="1" x14ac:dyDescent="0.15">
      <c r="A21" s="111" t="s">
        <v>311</v>
      </c>
      <c r="B21" s="112"/>
      <c r="C21" s="112"/>
      <c r="D21" s="112"/>
      <c r="E21" s="113"/>
      <c r="F21" s="44"/>
      <c r="G21" s="45">
        <f>(G9+G18+G20)*M21</f>
        <v>0</v>
      </c>
      <c r="H21" s="119" t="s">
        <v>312</v>
      </c>
      <c r="I21" s="120"/>
      <c r="J21" s="120"/>
      <c r="K21" s="120"/>
      <c r="L21" s="46" t="s">
        <v>293</v>
      </c>
      <c r="M21" s="48">
        <v>0.15</v>
      </c>
      <c r="N21" s="117"/>
      <c r="O21" s="112"/>
      <c r="P21" s="112"/>
      <c r="Q21" s="112"/>
      <c r="R21" s="112"/>
      <c r="S21" s="118"/>
    </row>
    <row r="22" spans="1:19" ht="20.25" customHeight="1" x14ac:dyDescent="0.15">
      <c r="A22" s="121" t="s">
        <v>313</v>
      </c>
      <c r="B22" s="122"/>
      <c r="C22" s="122"/>
      <c r="D22" s="122"/>
      <c r="E22" s="122"/>
      <c r="F22" s="44"/>
      <c r="G22" s="49">
        <f>((G19+G20+G21))</f>
        <v>0</v>
      </c>
      <c r="H22" s="114"/>
      <c r="I22" s="123"/>
      <c r="J22" s="123"/>
      <c r="K22" s="123"/>
      <c r="L22" s="123"/>
      <c r="M22" s="124"/>
      <c r="N22" s="117"/>
      <c r="O22" s="112"/>
      <c r="P22" s="112"/>
      <c r="Q22" s="112"/>
      <c r="R22" s="112"/>
      <c r="S22" s="118"/>
    </row>
    <row r="23" spans="1:19" ht="20.25" customHeight="1" x14ac:dyDescent="0.15">
      <c r="A23" s="111" t="s">
        <v>314</v>
      </c>
      <c r="B23" s="112"/>
      <c r="C23" s="112"/>
      <c r="D23" s="112"/>
      <c r="E23" s="113"/>
      <c r="F23" s="44"/>
      <c r="G23" s="45">
        <f>G22*0.1</f>
        <v>0</v>
      </c>
      <c r="H23" s="114" t="s">
        <v>315</v>
      </c>
      <c r="I23" s="123"/>
      <c r="J23" s="123"/>
      <c r="K23" s="123"/>
      <c r="L23" s="123"/>
      <c r="M23" s="124"/>
      <c r="N23" s="117"/>
      <c r="O23" s="112"/>
      <c r="P23" s="112"/>
      <c r="Q23" s="112"/>
      <c r="R23" s="112"/>
      <c r="S23" s="118"/>
    </row>
    <row r="24" spans="1:19" ht="20.25" customHeight="1" x14ac:dyDescent="0.15">
      <c r="A24" s="111" t="s">
        <v>316</v>
      </c>
      <c r="B24" s="112"/>
      <c r="C24" s="112"/>
      <c r="D24" s="112"/>
      <c r="E24" s="113"/>
      <c r="F24" s="33"/>
      <c r="G24" s="34">
        <f>G22+G23</f>
        <v>0</v>
      </c>
      <c r="H24" s="50"/>
      <c r="I24" s="51"/>
      <c r="J24" s="51"/>
      <c r="K24" s="51"/>
      <c r="L24" s="51"/>
      <c r="M24" s="52"/>
      <c r="N24" s="53"/>
      <c r="O24" s="54"/>
      <c r="P24" s="54"/>
      <c r="Q24" s="54"/>
      <c r="R24" s="54"/>
      <c r="S24" s="55"/>
    </row>
    <row r="25" spans="1:19" ht="20.25" hidden="1" customHeight="1" x14ac:dyDescent="0.15">
      <c r="A25" s="111"/>
      <c r="B25" s="112"/>
      <c r="C25" s="112"/>
      <c r="D25" s="112"/>
      <c r="E25" s="113"/>
      <c r="F25" s="33"/>
      <c r="G25" s="34"/>
      <c r="H25" s="50"/>
      <c r="I25" s="51"/>
      <c r="J25" s="51"/>
      <c r="K25" s="51"/>
      <c r="L25" s="51"/>
      <c r="M25" s="52"/>
      <c r="N25" s="53"/>
      <c r="O25" s="54"/>
      <c r="P25" s="54"/>
      <c r="Q25" s="54"/>
      <c r="R25" s="54"/>
      <c r="S25" s="55"/>
    </row>
    <row r="26" spans="1:19" ht="20.25" hidden="1" customHeight="1" x14ac:dyDescent="0.15">
      <c r="A26" s="111"/>
      <c r="B26" s="112"/>
      <c r="C26" s="112"/>
      <c r="D26" s="112"/>
      <c r="E26" s="113"/>
      <c r="F26" s="33"/>
      <c r="G26" s="34"/>
      <c r="H26" s="50"/>
      <c r="I26" s="51"/>
      <c r="J26" s="51"/>
      <c r="K26" s="51"/>
      <c r="L26" s="51"/>
      <c r="M26" s="52"/>
      <c r="N26" s="53"/>
      <c r="O26" s="54"/>
      <c r="P26" s="54"/>
      <c r="Q26" s="54"/>
      <c r="R26" s="54"/>
      <c r="S26" s="55"/>
    </row>
    <row r="27" spans="1:19" ht="20.25" hidden="1" customHeight="1" x14ac:dyDescent="0.15">
      <c r="A27" s="111"/>
      <c r="B27" s="112"/>
      <c r="C27" s="112"/>
      <c r="D27" s="112"/>
      <c r="E27" s="113"/>
      <c r="F27" s="33"/>
      <c r="G27" s="34"/>
      <c r="H27" s="50"/>
      <c r="I27" s="51"/>
      <c r="J27" s="51"/>
      <c r="K27" s="51"/>
      <c r="L27" s="51"/>
      <c r="M27" s="52"/>
      <c r="N27" s="53"/>
      <c r="O27" s="54"/>
      <c r="P27" s="54"/>
      <c r="Q27" s="54"/>
      <c r="R27" s="54"/>
      <c r="S27" s="55"/>
    </row>
    <row r="28" spans="1:19" ht="20.25" customHeight="1" x14ac:dyDescent="0.15">
      <c r="A28" s="125" t="s">
        <v>317</v>
      </c>
      <c r="B28" s="126"/>
      <c r="C28" s="126"/>
      <c r="D28" s="126"/>
      <c r="E28" s="126"/>
      <c r="F28" s="56"/>
      <c r="G28" s="57">
        <f>SUM(G24:G26)</f>
        <v>0</v>
      </c>
      <c r="H28" s="127"/>
      <c r="I28" s="128"/>
      <c r="J28" s="128"/>
      <c r="K28" s="128"/>
      <c r="L28" s="128"/>
      <c r="M28" s="129"/>
      <c r="N28" s="130"/>
      <c r="O28" s="131"/>
      <c r="P28" s="131"/>
      <c r="Q28" s="131"/>
      <c r="R28" s="131"/>
      <c r="S28" s="132"/>
    </row>
    <row r="31" spans="1:19" ht="23.25" customHeight="1" x14ac:dyDescent="0.15">
      <c r="G31" s="58"/>
    </row>
  </sheetData>
  <mergeCells count="78">
    <mergeCell ref="A27:E27"/>
    <mergeCell ref="A28:E28"/>
    <mergeCell ref="H28:M28"/>
    <mergeCell ref="N28:S28"/>
    <mergeCell ref="A23:E23"/>
    <mergeCell ref="H23:M23"/>
    <mergeCell ref="N23:S23"/>
    <mergeCell ref="A24:E24"/>
    <mergeCell ref="A25:E25"/>
    <mergeCell ref="A26:E26"/>
    <mergeCell ref="A21:E21"/>
    <mergeCell ref="H21:K21"/>
    <mergeCell ref="N21:S21"/>
    <mergeCell ref="A22:E22"/>
    <mergeCell ref="H22:M22"/>
    <mergeCell ref="N22:S22"/>
    <mergeCell ref="A19:E19"/>
    <mergeCell ref="H19:M19"/>
    <mergeCell ref="N19:S19"/>
    <mergeCell ref="A20:E20"/>
    <mergeCell ref="H20:K20"/>
    <mergeCell ref="N20:S20"/>
    <mergeCell ref="C17:E17"/>
    <mergeCell ref="H17:J17"/>
    <mergeCell ref="L17:M17"/>
    <mergeCell ref="N17:S17"/>
    <mergeCell ref="C18:E18"/>
    <mergeCell ref="H18:M18"/>
    <mergeCell ref="N18:S18"/>
    <mergeCell ref="N15:S15"/>
    <mergeCell ref="C16:E16"/>
    <mergeCell ref="H16:I16"/>
    <mergeCell ref="K16:M16"/>
    <mergeCell ref="N16:S16"/>
    <mergeCell ref="C14:E14"/>
    <mergeCell ref="H14:I14"/>
    <mergeCell ref="K14:M14"/>
    <mergeCell ref="C15:E15"/>
    <mergeCell ref="H15:I15"/>
    <mergeCell ref="K15:M15"/>
    <mergeCell ref="C12:E12"/>
    <mergeCell ref="H12:I12"/>
    <mergeCell ref="K12:M12"/>
    <mergeCell ref="N12:S12"/>
    <mergeCell ref="C13:E13"/>
    <mergeCell ref="H13:I13"/>
    <mergeCell ref="K13:M13"/>
    <mergeCell ref="N8:S8"/>
    <mergeCell ref="C9:E9"/>
    <mergeCell ref="H9:M9"/>
    <mergeCell ref="N9:S9"/>
    <mergeCell ref="H11:I11"/>
    <mergeCell ref="K11:M11"/>
    <mergeCell ref="N11:S11"/>
    <mergeCell ref="A6:A18"/>
    <mergeCell ref="B6:E6"/>
    <mergeCell ref="H6:M6"/>
    <mergeCell ref="N6:S6"/>
    <mergeCell ref="B7:B9"/>
    <mergeCell ref="C7:E7"/>
    <mergeCell ref="H7:M7"/>
    <mergeCell ref="N7:S7"/>
    <mergeCell ref="C8:E8"/>
    <mergeCell ref="H8:I8"/>
    <mergeCell ref="B10:B18"/>
    <mergeCell ref="C10:E10"/>
    <mergeCell ref="H10:M10"/>
    <mergeCell ref="N10:S10"/>
    <mergeCell ref="C11:E11"/>
    <mergeCell ref="K8:M8"/>
    <mergeCell ref="A5:E5"/>
    <mergeCell ref="H5:M5"/>
    <mergeCell ref="N5:S5"/>
    <mergeCell ref="A1:S1"/>
    <mergeCell ref="B2:H2"/>
    <mergeCell ref="I3:K3"/>
    <mergeCell ref="L3:N3"/>
    <mergeCell ref="O3:Q3"/>
  </mergeCells>
  <phoneticPr fontId="2" type="noConversion"/>
  <printOptions horizontalCentered="1"/>
  <pageMargins left="1.1399999999999999" right="0.39" top="0.44" bottom="0.3" header="0.39" footer="0.26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55"/>
  <sheetViews>
    <sheetView topLeftCell="D1" zoomScaleNormal="100" workbookViewId="0">
      <pane ySplit="3" topLeftCell="A4" activePane="bottomLeft" state="frozen"/>
      <selection activeCell="D1" sqref="D1"/>
      <selection pane="bottomLeft" activeCell="D1" sqref="D1:Q1"/>
    </sheetView>
  </sheetViews>
  <sheetFormatPr defaultColWidth="8.88671875" defaultRowHeight="20.45" customHeight="1" x14ac:dyDescent="0.15"/>
  <cols>
    <col min="1" max="1" width="5.77734375" style="1" hidden="1" customWidth="1"/>
    <col min="2" max="2" width="6.5546875" style="4" hidden="1" customWidth="1"/>
    <col min="3" max="3" width="13.6640625" style="4" hidden="1" customWidth="1"/>
    <col min="4" max="4" width="36.21875" style="4" customWidth="1"/>
    <col min="5" max="5" width="9.109375" style="1" hidden="1" customWidth="1"/>
    <col min="6" max="6" width="4.21875" style="7" customWidth="1"/>
    <col min="7" max="7" width="4.6640625" style="12" customWidth="1"/>
    <col min="8" max="8" width="13" style="12" customWidth="1"/>
    <col min="9" max="9" width="13.109375" style="12" customWidth="1"/>
    <col min="10" max="10" width="5.109375" style="12" hidden="1" customWidth="1"/>
    <col min="11" max="11" width="11.21875" style="12" bestFit="1" customWidth="1"/>
    <col min="12" max="12" width="11.5546875" style="12" customWidth="1"/>
    <col min="13" max="14" width="9.44140625" style="12" customWidth="1"/>
    <col min="15" max="15" width="8.77734375" style="12" hidden="1" customWidth="1"/>
    <col min="16" max="16" width="13.21875" style="12" customWidth="1"/>
    <col min="17" max="17" width="10.44140625" style="4" customWidth="1"/>
    <col min="18" max="16384" width="8.88671875" style="1"/>
  </cols>
  <sheetData>
    <row r="1" spans="1:27" ht="20.45" customHeight="1" x14ac:dyDescent="0.15">
      <c r="A1" s="1" t="s">
        <v>275</v>
      </c>
      <c r="B1" s="4" t="s">
        <v>258</v>
      </c>
      <c r="D1" s="137" t="s">
        <v>321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A1" s="1" t="s">
        <v>70</v>
      </c>
    </row>
    <row r="2" spans="1:27" s="5" customFormat="1" ht="20.45" customHeight="1" x14ac:dyDescent="0.15">
      <c r="A2" s="139" t="s">
        <v>29</v>
      </c>
      <c r="B2" s="139" t="s">
        <v>6</v>
      </c>
      <c r="C2" s="139" t="s">
        <v>13</v>
      </c>
      <c r="D2" s="140" t="s">
        <v>32</v>
      </c>
      <c r="E2" s="141" t="s">
        <v>7</v>
      </c>
      <c r="F2" s="141" t="s">
        <v>0</v>
      </c>
      <c r="G2" s="136" t="s">
        <v>1</v>
      </c>
      <c r="H2" s="136" t="s">
        <v>8</v>
      </c>
      <c r="I2" s="136"/>
      <c r="J2" s="136" t="s">
        <v>9</v>
      </c>
      <c r="K2" s="136"/>
      <c r="L2" s="136"/>
      <c r="M2" s="136" t="s">
        <v>10</v>
      </c>
      <c r="N2" s="136"/>
      <c r="O2" s="17"/>
      <c r="P2" s="136" t="s">
        <v>14</v>
      </c>
      <c r="Q2" s="140" t="s">
        <v>12</v>
      </c>
    </row>
    <row r="3" spans="1:27" s="5" customFormat="1" ht="20.45" customHeight="1" x14ac:dyDescent="0.15">
      <c r="A3" s="139"/>
      <c r="B3" s="139"/>
      <c r="C3" s="139"/>
      <c r="D3" s="140"/>
      <c r="E3" s="141"/>
      <c r="F3" s="141"/>
      <c r="G3" s="136"/>
      <c r="H3" s="17" t="s">
        <v>15</v>
      </c>
      <c r="I3" s="17" t="s">
        <v>16</v>
      </c>
      <c r="J3" s="17" t="s">
        <v>1</v>
      </c>
      <c r="K3" s="17" t="s">
        <v>15</v>
      </c>
      <c r="L3" s="17" t="s">
        <v>16</v>
      </c>
      <c r="M3" s="17" t="s">
        <v>17</v>
      </c>
      <c r="N3" s="17" t="s">
        <v>16</v>
      </c>
      <c r="O3" s="17" t="s">
        <v>18</v>
      </c>
      <c r="P3" s="136"/>
      <c r="Q3" s="140"/>
    </row>
    <row r="4" spans="1:27" ht="20.45" customHeight="1" x14ac:dyDescent="0.15">
      <c r="B4" s="4" t="s">
        <v>262</v>
      </c>
      <c r="D4" s="133" t="s">
        <v>279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5"/>
    </row>
    <row r="5" spans="1:27" ht="20.45" customHeight="1" x14ac:dyDescent="0.15">
      <c r="B5" s="4" t="s">
        <v>276</v>
      </c>
      <c r="D5" s="3" t="s">
        <v>277</v>
      </c>
      <c r="E5" s="6"/>
      <c r="F5" s="8" t="s">
        <v>190</v>
      </c>
      <c r="G5" s="13">
        <v>1</v>
      </c>
      <c r="H5" s="13">
        <f>총괄표!I55</f>
        <v>0</v>
      </c>
      <c r="I5" s="13">
        <f>G5*H5</f>
        <v>0</v>
      </c>
      <c r="J5" s="13"/>
      <c r="K5" s="13">
        <f>총괄표!L55</f>
        <v>0</v>
      </c>
      <c r="L5" s="13">
        <f>G5*K5</f>
        <v>0</v>
      </c>
      <c r="M5" s="13">
        <f>총괄표!N55</f>
        <v>0</v>
      </c>
      <c r="N5" s="13">
        <f>G5*M5</f>
        <v>0</v>
      </c>
      <c r="O5" s="13" t="str">
        <f>IF((H5+K5+M5)=0, "", (H5+K5+M5))</f>
        <v/>
      </c>
      <c r="P5" s="13">
        <f>SUM(I5,L5,N5)</f>
        <v>0</v>
      </c>
      <c r="Q5" s="3" t="s">
        <v>2</v>
      </c>
    </row>
    <row r="6" spans="1:27" ht="20.45" customHeight="1" x14ac:dyDescent="0.15">
      <c r="D6" s="3"/>
      <c r="E6" s="6"/>
      <c r="F6" s="8"/>
      <c r="G6" s="13"/>
      <c r="H6" s="13"/>
      <c r="I6" s="13"/>
      <c r="J6" s="13"/>
      <c r="K6" s="13"/>
      <c r="L6" s="13"/>
      <c r="M6" s="13"/>
      <c r="N6" s="13"/>
      <c r="O6" s="13"/>
      <c r="P6" s="13"/>
      <c r="Q6" s="3"/>
    </row>
    <row r="7" spans="1:27" ht="20.45" customHeight="1" x14ac:dyDescent="0.15">
      <c r="D7" s="3"/>
      <c r="E7" s="6"/>
      <c r="F7" s="8"/>
      <c r="G7" s="13"/>
      <c r="H7" s="13"/>
      <c r="I7" s="13"/>
      <c r="J7" s="13"/>
      <c r="K7" s="13"/>
      <c r="L7" s="13"/>
      <c r="M7" s="13"/>
      <c r="N7" s="13"/>
      <c r="O7" s="13"/>
      <c r="P7" s="13"/>
      <c r="Q7" s="3"/>
    </row>
    <row r="8" spans="1:27" ht="20.45" customHeight="1" x14ac:dyDescent="0.15">
      <c r="D8" s="3"/>
      <c r="E8" s="6"/>
      <c r="F8" s="8"/>
      <c r="G8" s="13"/>
      <c r="H8" s="13"/>
      <c r="I8" s="13"/>
      <c r="J8" s="13"/>
      <c r="K8" s="13"/>
      <c r="L8" s="13"/>
      <c r="M8" s="13"/>
      <c r="N8" s="13"/>
      <c r="O8" s="13"/>
      <c r="P8" s="13"/>
      <c r="Q8" s="3"/>
    </row>
    <row r="9" spans="1:27" ht="20.45" customHeight="1" x14ac:dyDescent="0.15">
      <c r="D9" s="3"/>
      <c r="E9" s="6"/>
      <c r="F9" s="8"/>
      <c r="G9" s="13"/>
      <c r="H9" s="13"/>
      <c r="I9" s="13"/>
      <c r="J9" s="13"/>
      <c r="K9" s="13"/>
      <c r="L9" s="13"/>
      <c r="M9" s="13"/>
      <c r="N9" s="13"/>
      <c r="O9" s="13"/>
      <c r="P9" s="13"/>
      <c r="Q9" s="3"/>
    </row>
    <row r="10" spans="1:27" ht="20.45" customHeight="1" x14ac:dyDescent="0.15">
      <c r="D10" s="3"/>
      <c r="E10" s="6"/>
      <c r="F10" s="8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3"/>
    </row>
    <row r="11" spans="1:27" ht="20.45" customHeight="1" x14ac:dyDescent="0.15">
      <c r="D11" s="3"/>
      <c r="E11" s="6"/>
      <c r="F11" s="8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3"/>
    </row>
    <row r="12" spans="1:27" ht="20.45" customHeight="1" x14ac:dyDescent="0.15">
      <c r="D12" s="3"/>
      <c r="E12" s="6"/>
      <c r="F12" s="8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3"/>
    </row>
    <row r="13" spans="1:27" ht="20.45" customHeight="1" x14ac:dyDescent="0.15">
      <c r="D13" s="3"/>
      <c r="E13" s="6"/>
      <c r="F13" s="8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3"/>
    </row>
    <row r="14" spans="1:27" ht="20.45" customHeight="1" x14ac:dyDescent="0.15">
      <c r="D14" s="3"/>
      <c r="E14" s="6"/>
      <c r="F14" s="8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3"/>
    </row>
    <row r="15" spans="1:27" ht="20.45" customHeight="1" x14ac:dyDescent="0.15">
      <c r="D15" s="3"/>
      <c r="E15" s="6"/>
      <c r="F15" s="8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3"/>
    </row>
    <row r="16" spans="1:27" ht="20.45" customHeight="1" x14ac:dyDescent="0.15">
      <c r="D16" s="3"/>
      <c r="E16" s="6"/>
      <c r="F16" s="8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3"/>
    </row>
    <row r="17" spans="2:17" ht="20.45" customHeight="1" x14ac:dyDescent="0.15">
      <c r="D17" s="3"/>
      <c r="E17" s="6"/>
      <c r="F17" s="8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3"/>
    </row>
    <row r="18" spans="2:17" ht="20.45" customHeight="1" x14ac:dyDescent="0.15">
      <c r="D18" s="3"/>
      <c r="E18" s="6"/>
      <c r="F18" s="8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3"/>
    </row>
    <row r="19" spans="2:17" ht="20.45" customHeight="1" x14ac:dyDescent="0.15">
      <c r="D19" s="3"/>
      <c r="E19" s="6"/>
      <c r="F19" s="8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3"/>
    </row>
    <row r="20" spans="2:17" ht="20.45" customHeight="1" x14ac:dyDescent="0.15">
      <c r="D20" s="3"/>
      <c r="E20" s="6"/>
      <c r="F20" s="8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3"/>
    </row>
    <row r="21" spans="2:17" ht="20.45" customHeight="1" x14ac:dyDescent="0.15">
      <c r="D21" s="3"/>
      <c r="E21" s="6"/>
      <c r="F21" s="8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3"/>
    </row>
    <row r="22" spans="2:17" ht="20.45" customHeight="1" x14ac:dyDescent="0.15">
      <c r="D22" s="3"/>
      <c r="E22" s="6"/>
      <c r="F22" s="8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3"/>
    </row>
    <row r="23" spans="2:17" ht="20.45" customHeight="1" x14ac:dyDescent="0.15">
      <c r="D23" s="3"/>
      <c r="E23" s="6"/>
      <c r="F23" s="8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3"/>
    </row>
    <row r="24" spans="2:17" ht="20.45" customHeight="1" x14ac:dyDescent="0.15">
      <c r="D24" s="3"/>
      <c r="E24" s="6"/>
      <c r="F24" s="8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3"/>
    </row>
    <row r="25" spans="2:17" ht="20.45" customHeight="1" x14ac:dyDescent="0.15">
      <c r="D25" s="3"/>
      <c r="E25" s="6"/>
      <c r="F25" s="8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3"/>
    </row>
    <row r="26" spans="2:17" ht="20.45" customHeight="1" x14ac:dyDescent="0.15">
      <c r="D26" s="3"/>
      <c r="E26" s="6"/>
      <c r="F26" s="8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3"/>
    </row>
    <row r="27" spans="2:17" ht="20.45" customHeight="1" x14ac:dyDescent="0.15">
      <c r="D27" s="3"/>
      <c r="E27" s="6"/>
      <c r="F27" s="8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3"/>
    </row>
    <row r="28" spans="2:17" ht="20.45" customHeight="1" x14ac:dyDescent="0.15">
      <c r="D28" s="3"/>
      <c r="E28" s="6"/>
      <c r="F28" s="8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3"/>
    </row>
    <row r="29" spans="2:17" ht="20.45" customHeight="1" x14ac:dyDescent="0.15">
      <c r="C29" s="4" t="s">
        <v>278</v>
      </c>
      <c r="D29" s="3" t="s">
        <v>274</v>
      </c>
      <c r="E29" s="6"/>
      <c r="F29" s="8"/>
      <c r="G29" s="13"/>
      <c r="H29" s="13"/>
      <c r="I29" s="13">
        <f>TRUNC(SUM(I4:I28))</f>
        <v>0</v>
      </c>
      <c r="J29" s="13"/>
      <c r="K29" s="13"/>
      <c r="L29" s="13">
        <f>TRUNC(SUM(L4:L28))</f>
        <v>0</v>
      </c>
      <c r="M29" s="13"/>
      <c r="N29" s="13">
        <f>TRUNC(SUM(N4:N28))</f>
        <v>0</v>
      </c>
      <c r="O29" s="13" t="str">
        <f>IF((H29+K29+M29)=0, "", (H29+K29+M29))</f>
        <v/>
      </c>
      <c r="P29" s="13">
        <f>TRUNC(SUM(P4:P28))</f>
        <v>0</v>
      </c>
      <c r="Q29" s="3"/>
    </row>
    <row r="30" spans="2:17" ht="20.45" customHeight="1" x14ac:dyDescent="0.15">
      <c r="B30" s="4" t="s">
        <v>262</v>
      </c>
      <c r="D30" s="133" t="s">
        <v>280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5"/>
    </row>
    <row r="31" spans="2:17" ht="20.45" customHeight="1" x14ac:dyDescent="0.15">
      <c r="B31" s="4" t="s">
        <v>259</v>
      </c>
      <c r="D31" s="3" t="s">
        <v>82</v>
      </c>
      <c r="E31" s="6"/>
      <c r="F31" s="8" t="s">
        <v>190</v>
      </c>
      <c r="G31" s="13">
        <v>1</v>
      </c>
      <c r="H31" s="13">
        <f>내역서!I29</f>
        <v>0</v>
      </c>
      <c r="I31" s="13">
        <f>G31*H31</f>
        <v>0</v>
      </c>
      <c r="J31" s="13"/>
      <c r="K31" s="13">
        <f>내역서!L29</f>
        <v>0</v>
      </c>
      <c r="L31" s="13">
        <f>G31*K31</f>
        <v>0</v>
      </c>
      <c r="M31" s="13">
        <f>내역서!N29</f>
        <v>0</v>
      </c>
      <c r="N31" s="13">
        <f>G31*M31</f>
        <v>0</v>
      </c>
      <c r="O31" s="13" t="str">
        <f>IF((H31+K31+M31)=0, "", (H31+K31+M31))</f>
        <v/>
      </c>
      <c r="P31" s="13">
        <f>SUM(I31,L31,N31)</f>
        <v>0</v>
      </c>
      <c r="Q31" s="3"/>
    </row>
    <row r="32" spans="2:17" ht="20.45" customHeight="1" x14ac:dyDescent="0.15">
      <c r="B32" s="4" t="s">
        <v>260</v>
      </c>
      <c r="D32" s="3" t="s">
        <v>83</v>
      </c>
      <c r="E32" s="6"/>
      <c r="F32" s="8" t="s">
        <v>190</v>
      </c>
      <c r="G32" s="13">
        <v>1</v>
      </c>
      <c r="H32" s="13">
        <f>내역서!I55</f>
        <v>0</v>
      </c>
      <c r="I32" s="13">
        <f>G32*H32</f>
        <v>0</v>
      </c>
      <c r="J32" s="13"/>
      <c r="K32" s="13">
        <f>내역서!L55</f>
        <v>0</v>
      </c>
      <c r="L32" s="13">
        <f>G32*K32</f>
        <v>0</v>
      </c>
      <c r="M32" s="13">
        <f>내역서!N55</f>
        <v>0</v>
      </c>
      <c r="N32" s="13">
        <f>G32*M32</f>
        <v>0</v>
      </c>
      <c r="O32" s="13" t="str">
        <f>IF((H32+K32+M32)=0, "", (H32+K32+M32))</f>
        <v/>
      </c>
      <c r="P32" s="13">
        <f>SUM(I32,L32,N32)</f>
        <v>0</v>
      </c>
      <c r="Q32" s="3"/>
    </row>
    <row r="33" spans="4:17" ht="20.45" customHeight="1" x14ac:dyDescent="0.15">
      <c r="D33" s="3"/>
      <c r="E33" s="6"/>
      <c r="F33" s="8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3"/>
    </row>
    <row r="34" spans="4:17" ht="20.45" customHeight="1" x14ac:dyDescent="0.15">
      <c r="D34" s="3"/>
      <c r="E34" s="6"/>
      <c r="F34" s="8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3"/>
    </row>
    <row r="35" spans="4:17" ht="20.45" customHeight="1" x14ac:dyDescent="0.15">
      <c r="D35" s="3"/>
      <c r="E35" s="6"/>
      <c r="F35" s="8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3"/>
    </row>
    <row r="36" spans="4:17" ht="20.45" customHeight="1" x14ac:dyDescent="0.15">
      <c r="D36" s="3"/>
      <c r="E36" s="6"/>
      <c r="F36" s="8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3"/>
    </row>
    <row r="37" spans="4:17" ht="20.45" customHeight="1" x14ac:dyDescent="0.15">
      <c r="D37" s="3"/>
      <c r="E37" s="6"/>
      <c r="F37" s="8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3"/>
    </row>
    <row r="38" spans="4:17" ht="20.45" customHeight="1" x14ac:dyDescent="0.15">
      <c r="D38" s="3"/>
      <c r="E38" s="6"/>
      <c r="F38" s="8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3"/>
    </row>
    <row r="39" spans="4:17" ht="20.45" customHeight="1" x14ac:dyDescent="0.15">
      <c r="D39" s="3"/>
      <c r="E39" s="6"/>
      <c r="F39" s="8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3"/>
    </row>
    <row r="40" spans="4:17" ht="20.45" customHeight="1" x14ac:dyDescent="0.15">
      <c r="D40" s="3"/>
      <c r="E40" s="6"/>
      <c r="F40" s="8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3"/>
    </row>
    <row r="41" spans="4:17" ht="20.45" customHeight="1" x14ac:dyDescent="0.15">
      <c r="D41" s="3"/>
      <c r="E41" s="6"/>
      <c r="F41" s="8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3"/>
    </row>
    <row r="42" spans="4:17" ht="20.45" customHeight="1" x14ac:dyDescent="0.15">
      <c r="D42" s="3"/>
      <c r="E42" s="6"/>
      <c r="F42" s="8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3"/>
    </row>
    <row r="43" spans="4:17" ht="20.45" customHeight="1" x14ac:dyDescent="0.15">
      <c r="D43" s="3"/>
      <c r="E43" s="6"/>
      <c r="F43" s="8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3"/>
    </row>
    <row r="44" spans="4:17" ht="20.45" customHeight="1" x14ac:dyDescent="0.15">
      <c r="D44" s="3"/>
      <c r="E44" s="6"/>
      <c r="F44" s="8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3"/>
    </row>
    <row r="45" spans="4:17" ht="20.45" customHeight="1" x14ac:dyDescent="0.15">
      <c r="D45" s="3"/>
      <c r="E45" s="6"/>
      <c r="F45" s="8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3"/>
    </row>
    <row r="46" spans="4:17" ht="20.45" customHeight="1" x14ac:dyDescent="0.15">
      <c r="D46" s="3"/>
      <c r="E46" s="6"/>
      <c r="F46" s="8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3"/>
    </row>
    <row r="47" spans="4:17" ht="20.45" customHeight="1" x14ac:dyDescent="0.15">
      <c r="D47" s="3"/>
      <c r="E47" s="6"/>
      <c r="F47" s="8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3"/>
    </row>
    <row r="48" spans="4:17" ht="20.45" customHeight="1" x14ac:dyDescent="0.15">
      <c r="D48" s="3"/>
      <c r="E48" s="6"/>
      <c r="F48" s="8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3"/>
    </row>
    <row r="49" spans="2:17" ht="20.45" customHeight="1" x14ac:dyDescent="0.15">
      <c r="D49" s="3"/>
      <c r="E49" s="6"/>
      <c r="F49" s="8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3"/>
    </row>
    <row r="50" spans="2:17" ht="20.45" customHeight="1" x14ac:dyDescent="0.15">
      <c r="D50" s="3"/>
      <c r="E50" s="6"/>
      <c r="F50" s="8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3"/>
    </row>
    <row r="51" spans="2:17" ht="20.45" customHeight="1" x14ac:dyDescent="0.15">
      <c r="D51" s="3"/>
      <c r="E51" s="6"/>
      <c r="F51" s="8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3"/>
    </row>
    <row r="52" spans="2:17" ht="20.45" customHeight="1" x14ac:dyDescent="0.15">
      <c r="D52" s="3"/>
      <c r="E52" s="6"/>
      <c r="F52" s="8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3"/>
    </row>
    <row r="53" spans="2:17" ht="20.45" customHeight="1" x14ac:dyDescent="0.15">
      <c r="D53" s="3"/>
      <c r="E53" s="6"/>
      <c r="F53" s="8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3"/>
    </row>
    <row r="54" spans="2:17" ht="20.45" customHeight="1" x14ac:dyDescent="0.15">
      <c r="D54" s="3"/>
      <c r="E54" s="6"/>
      <c r="F54" s="8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3"/>
    </row>
    <row r="55" spans="2:17" ht="20.45" customHeight="1" x14ac:dyDescent="0.15">
      <c r="B55" s="4" t="s">
        <v>276</v>
      </c>
      <c r="C55" s="4" t="s">
        <v>278</v>
      </c>
      <c r="D55" s="3" t="s">
        <v>274</v>
      </c>
      <c r="E55" s="6"/>
      <c r="F55" s="8"/>
      <c r="G55" s="13"/>
      <c r="H55" s="13"/>
      <c r="I55" s="13">
        <f>TRUNC(SUM(I30:I54))</f>
        <v>0</v>
      </c>
      <c r="J55" s="13"/>
      <c r="K55" s="13"/>
      <c r="L55" s="13">
        <f>TRUNC(SUM(L30:L54))</f>
        <v>0</v>
      </c>
      <c r="M55" s="13"/>
      <c r="N55" s="13">
        <f>TRUNC(SUM(N30:N54))</f>
        <v>0</v>
      </c>
      <c r="O55" s="13" t="str">
        <f>IF((H55+K55+M55)=0, "", (H55+K55+M55))</f>
        <v/>
      </c>
      <c r="P55" s="13">
        <f>TRUNC(SUM(P30:P54))</f>
        <v>0</v>
      </c>
      <c r="Q55" s="3"/>
    </row>
  </sheetData>
  <mergeCells count="15"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4:Q4"/>
    <mergeCell ref="D30:Q30"/>
    <mergeCell ref="J2:L2"/>
    <mergeCell ref="M2:N2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55"/>
  <sheetViews>
    <sheetView topLeftCell="D1" workbookViewId="0">
      <pane ySplit="3" topLeftCell="A4" activePane="bottomLeft" state="frozen"/>
      <selection activeCell="D1" sqref="D1"/>
      <selection pane="bottomLeft" activeCell="G26" sqref="G26"/>
    </sheetView>
  </sheetViews>
  <sheetFormatPr defaultColWidth="8.88671875" defaultRowHeight="23.1" customHeight="1" x14ac:dyDescent="0.15"/>
  <cols>
    <col min="1" max="1" width="12.109375" style="4" hidden="1" customWidth="1"/>
    <col min="2" max="2" width="17.44140625" style="4" hidden="1" customWidth="1"/>
    <col min="3" max="3" width="20.6640625" style="4" hidden="1" customWidth="1"/>
    <col min="4" max="4" width="24.33203125" style="4" customWidth="1"/>
    <col min="5" max="5" width="25.33203125" style="4" customWidth="1"/>
    <col min="6" max="6" width="4.21875" style="7" customWidth="1"/>
    <col min="7" max="7" width="10" style="1" customWidth="1"/>
    <col min="8" max="8" width="13" style="12" customWidth="1"/>
    <col min="9" max="9" width="13.21875" style="12" customWidth="1"/>
    <col min="10" max="10" width="5.5546875" style="12" hidden="1" customWidth="1"/>
    <col min="11" max="11" width="10.44140625" style="12" customWidth="1"/>
    <col min="12" max="12" width="11.77734375" style="12" customWidth="1"/>
    <col min="13" max="13" width="8.44140625" style="12" customWidth="1"/>
    <col min="14" max="14" width="9.109375" style="12" customWidth="1"/>
    <col min="15" max="15" width="6" style="12" hidden="1" customWidth="1"/>
    <col min="16" max="16" width="13" style="12" customWidth="1"/>
    <col min="17" max="17" width="11.109375" style="4" customWidth="1"/>
    <col min="18" max="26" width="8.88671875" style="1"/>
    <col min="27" max="31" width="11.77734375" style="12" customWidth="1"/>
    <col min="32" max="16384" width="8.88671875" style="1"/>
  </cols>
  <sheetData>
    <row r="1" spans="1:31" ht="23.1" customHeight="1" x14ac:dyDescent="0.15">
      <c r="A1" s="4" t="s">
        <v>275</v>
      </c>
      <c r="B1" s="4" t="s">
        <v>264</v>
      </c>
      <c r="D1" s="143" t="s">
        <v>322</v>
      </c>
      <c r="E1" s="144"/>
      <c r="F1" s="144"/>
      <c r="G1" s="144"/>
      <c r="H1" s="144"/>
      <c r="I1" s="144"/>
      <c r="J1" s="144"/>
      <c r="K1" s="144"/>
      <c r="L1" s="144"/>
      <c r="M1" s="144"/>
      <c r="N1" s="144"/>
      <c r="W1" s="142" t="s">
        <v>35</v>
      </c>
      <c r="X1" s="142"/>
      <c r="Y1" s="142"/>
      <c r="Z1" s="7"/>
      <c r="AA1" s="7" t="s">
        <v>40</v>
      </c>
      <c r="AB1" s="7"/>
      <c r="AC1" s="7"/>
      <c r="AD1" s="7"/>
      <c r="AE1" s="7"/>
    </row>
    <row r="2" spans="1:31" s="5" customFormat="1" ht="23.1" customHeight="1" x14ac:dyDescent="0.15">
      <c r="A2" s="139" t="s">
        <v>28</v>
      </c>
      <c r="B2" s="139" t="s">
        <v>6</v>
      </c>
      <c r="C2" s="139" t="s">
        <v>5</v>
      </c>
      <c r="D2" s="140" t="s">
        <v>33</v>
      </c>
      <c r="E2" s="140" t="s">
        <v>34</v>
      </c>
      <c r="F2" s="141" t="s">
        <v>0</v>
      </c>
      <c r="G2" s="141" t="s">
        <v>1</v>
      </c>
      <c r="H2" s="136" t="s">
        <v>8</v>
      </c>
      <c r="I2" s="136"/>
      <c r="J2" s="136" t="s">
        <v>9</v>
      </c>
      <c r="K2" s="136"/>
      <c r="L2" s="136"/>
      <c r="M2" s="136" t="s">
        <v>10</v>
      </c>
      <c r="N2" s="136"/>
      <c r="O2" s="17"/>
      <c r="P2" s="136" t="s">
        <v>14</v>
      </c>
      <c r="Q2" s="140" t="s">
        <v>12</v>
      </c>
      <c r="W2" s="5" t="s">
        <v>36</v>
      </c>
      <c r="X2" s="5" t="s">
        <v>37</v>
      </c>
      <c r="Y2" s="5" t="s">
        <v>38</v>
      </c>
      <c r="Z2" s="5" t="s">
        <v>39</v>
      </c>
      <c r="AA2" s="14" t="s">
        <v>69</v>
      </c>
      <c r="AB2" s="14" t="s">
        <v>68</v>
      </c>
      <c r="AC2" s="14" t="s">
        <v>41</v>
      </c>
      <c r="AD2" s="14" t="s">
        <v>43</v>
      </c>
      <c r="AE2" s="14" t="s">
        <v>42</v>
      </c>
    </row>
    <row r="3" spans="1:31" s="5" customFormat="1" ht="23.1" customHeight="1" x14ac:dyDescent="0.15">
      <c r="A3" s="139"/>
      <c r="B3" s="139"/>
      <c r="C3" s="139"/>
      <c r="D3" s="140"/>
      <c r="E3" s="140"/>
      <c r="F3" s="141"/>
      <c r="G3" s="141"/>
      <c r="H3" s="17" t="s">
        <v>15</v>
      </c>
      <c r="I3" s="17" t="s">
        <v>16</v>
      </c>
      <c r="J3" s="17" t="s">
        <v>1</v>
      </c>
      <c r="K3" s="17" t="s">
        <v>15</v>
      </c>
      <c r="L3" s="17" t="s">
        <v>16</v>
      </c>
      <c r="M3" s="17" t="s">
        <v>17</v>
      </c>
      <c r="N3" s="17" t="s">
        <v>16</v>
      </c>
      <c r="O3" s="17" t="s">
        <v>18</v>
      </c>
      <c r="P3" s="136"/>
      <c r="Q3" s="140"/>
      <c r="W3" s="1"/>
      <c r="X3" s="1"/>
      <c r="Y3" s="1"/>
      <c r="Z3" s="1"/>
      <c r="AA3" s="12"/>
      <c r="AB3" s="12"/>
      <c r="AC3" s="12"/>
      <c r="AD3" s="12" t="e">
        <f xml:space="preserve"> IF(#REF! =0, "1",#REF!)</f>
        <v>#REF!</v>
      </c>
      <c r="AE3" s="12" t="e">
        <f xml:space="preserve"> IF(#REF! =0, "1",#REF!)</f>
        <v>#REF!</v>
      </c>
    </row>
    <row r="4" spans="1:31" ht="23.1" customHeight="1" x14ac:dyDescent="0.15">
      <c r="B4" s="4" t="s">
        <v>262</v>
      </c>
      <c r="D4" s="133" t="s">
        <v>261</v>
      </c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5"/>
    </row>
    <row r="5" spans="1:31" ht="23.1" customHeight="1" x14ac:dyDescent="0.15">
      <c r="A5" s="4" t="s">
        <v>233</v>
      </c>
      <c r="B5" s="4" t="s">
        <v>259</v>
      </c>
      <c r="C5" s="4" t="s">
        <v>146</v>
      </c>
      <c r="D5" s="3" t="s">
        <v>147</v>
      </c>
      <c r="E5" s="3"/>
      <c r="F5" s="8" t="s">
        <v>93</v>
      </c>
      <c r="G5" s="6">
        <v>9</v>
      </c>
      <c r="H5" s="13"/>
      <c r="I5" s="18">
        <f t="shared" ref="I5:I24" si="0">TRUNC(G5*H5)</f>
        <v>0</v>
      </c>
      <c r="J5" s="13">
        <v>9</v>
      </c>
      <c r="K5" s="13">
        <f>합산자재!I27</f>
        <v>0</v>
      </c>
      <c r="L5" s="18">
        <f t="shared" ref="L5:L26" si="1">TRUNC(G5*K5)</f>
        <v>0</v>
      </c>
      <c r="M5" s="13">
        <f>합산자재!J27</f>
        <v>0</v>
      </c>
      <c r="N5" s="18">
        <f t="shared" ref="N5:N27" si="2">TRUNC(G5*M5)</f>
        <v>0</v>
      </c>
      <c r="O5" s="13" t="str">
        <f t="shared" ref="O5:O27" si="3">IF((H5+K5+M5)=0, "", (H5+K5+M5))</f>
        <v/>
      </c>
      <c r="P5" s="13">
        <f t="shared" ref="P5:P27" si="4">SUM(I5,L5,N5)</f>
        <v>0</v>
      </c>
      <c r="Q5" s="3" t="s">
        <v>318</v>
      </c>
    </row>
    <row r="6" spans="1:31" ht="23.1" customHeight="1" x14ac:dyDescent="0.15">
      <c r="A6" s="4" t="s">
        <v>234</v>
      </c>
      <c r="B6" s="4" t="s">
        <v>259</v>
      </c>
      <c r="C6" s="4" t="s">
        <v>148</v>
      </c>
      <c r="D6" s="3" t="s">
        <v>149</v>
      </c>
      <c r="E6" s="3"/>
      <c r="F6" s="8" t="s">
        <v>93</v>
      </c>
      <c r="G6" s="6">
        <v>2</v>
      </c>
      <c r="H6" s="13"/>
      <c r="I6" s="18">
        <f t="shared" si="0"/>
        <v>0</v>
      </c>
      <c r="J6" s="13">
        <v>2</v>
      </c>
      <c r="K6" s="13">
        <f>합산자재!I28</f>
        <v>0</v>
      </c>
      <c r="L6" s="18">
        <f t="shared" si="1"/>
        <v>0</v>
      </c>
      <c r="M6" s="13">
        <f>합산자재!J28</f>
        <v>0</v>
      </c>
      <c r="N6" s="18">
        <f t="shared" si="2"/>
        <v>0</v>
      </c>
      <c r="O6" s="13" t="str">
        <f t="shared" si="3"/>
        <v/>
      </c>
      <c r="P6" s="13">
        <f t="shared" si="4"/>
        <v>0</v>
      </c>
      <c r="Q6" s="3" t="s">
        <v>318</v>
      </c>
    </row>
    <row r="7" spans="1:31" ht="23.1" customHeight="1" x14ac:dyDescent="0.15">
      <c r="A7" s="4" t="s">
        <v>248</v>
      </c>
      <c r="B7" s="4" t="s">
        <v>259</v>
      </c>
      <c r="C7" s="4" t="s">
        <v>186</v>
      </c>
      <c r="D7" s="3" t="s">
        <v>187</v>
      </c>
      <c r="E7" s="3"/>
      <c r="F7" s="8" t="s">
        <v>93</v>
      </c>
      <c r="G7" s="6">
        <v>1</v>
      </c>
      <c r="H7" s="13"/>
      <c r="I7" s="18">
        <f t="shared" si="0"/>
        <v>0</v>
      </c>
      <c r="J7" s="13">
        <v>1</v>
      </c>
      <c r="K7" s="13">
        <f>합산자재!I42</f>
        <v>0</v>
      </c>
      <c r="L7" s="18">
        <f t="shared" si="1"/>
        <v>0</v>
      </c>
      <c r="M7" s="13">
        <f>합산자재!J42</f>
        <v>0</v>
      </c>
      <c r="N7" s="18">
        <f t="shared" si="2"/>
        <v>0</v>
      </c>
      <c r="O7" s="13" t="str">
        <f t="shared" si="3"/>
        <v/>
      </c>
      <c r="P7" s="13">
        <f t="shared" si="4"/>
        <v>0</v>
      </c>
      <c r="Q7" s="3" t="s">
        <v>318</v>
      </c>
    </row>
    <row r="8" spans="1:31" ht="23.1" customHeight="1" x14ac:dyDescent="0.15">
      <c r="A8" s="4" t="s">
        <v>210</v>
      </c>
      <c r="B8" s="4" t="s">
        <v>259</v>
      </c>
      <c r="C8" s="4" t="s">
        <v>84</v>
      </c>
      <c r="D8" s="3" t="s">
        <v>85</v>
      </c>
      <c r="E8" s="3" t="s">
        <v>86</v>
      </c>
      <c r="F8" s="8" t="s">
        <v>87</v>
      </c>
      <c r="G8" s="6">
        <v>33</v>
      </c>
      <c r="H8" s="13"/>
      <c r="I8" s="18">
        <f t="shared" si="0"/>
        <v>0</v>
      </c>
      <c r="J8" s="13">
        <v>30</v>
      </c>
      <c r="K8" s="13">
        <f>합산자재!I4</f>
        <v>0</v>
      </c>
      <c r="L8" s="18">
        <f t="shared" si="1"/>
        <v>0</v>
      </c>
      <c r="M8" s="13">
        <f>합산자재!J4</f>
        <v>0</v>
      </c>
      <c r="N8" s="18">
        <f t="shared" si="2"/>
        <v>0</v>
      </c>
      <c r="O8" s="13" t="str">
        <f t="shared" si="3"/>
        <v/>
      </c>
      <c r="P8" s="13">
        <f t="shared" si="4"/>
        <v>0</v>
      </c>
      <c r="Q8" s="3"/>
      <c r="AC8" s="12">
        <f>G8*H8</f>
        <v>0</v>
      </c>
    </row>
    <row r="9" spans="1:31" ht="23.1" customHeight="1" x14ac:dyDescent="0.15">
      <c r="A9" s="4" t="s">
        <v>211</v>
      </c>
      <c r="B9" s="4" t="s">
        <v>259</v>
      </c>
      <c r="C9" s="4" t="s">
        <v>88</v>
      </c>
      <c r="D9" s="3" t="s">
        <v>85</v>
      </c>
      <c r="E9" s="3" t="s">
        <v>89</v>
      </c>
      <c r="F9" s="8" t="s">
        <v>87</v>
      </c>
      <c r="G9" s="6">
        <v>6</v>
      </c>
      <c r="H9" s="13"/>
      <c r="I9" s="18">
        <f t="shared" si="0"/>
        <v>0</v>
      </c>
      <c r="J9" s="13">
        <v>5</v>
      </c>
      <c r="K9" s="13">
        <f>합산자재!I5</f>
        <v>0</v>
      </c>
      <c r="L9" s="18">
        <f t="shared" si="1"/>
        <v>0</v>
      </c>
      <c r="M9" s="13">
        <f>합산자재!J5</f>
        <v>0</v>
      </c>
      <c r="N9" s="18">
        <f t="shared" si="2"/>
        <v>0</v>
      </c>
      <c r="O9" s="13" t="str">
        <f t="shared" si="3"/>
        <v/>
      </c>
      <c r="P9" s="13">
        <f t="shared" si="4"/>
        <v>0</v>
      </c>
      <c r="Q9" s="3"/>
      <c r="AC9" s="12">
        <f>G9*H9</f>
        <v>0</v>
      </c>
    </row>
    <row r="10" spans="1:31" ht="23.1" customHeight="1" x14ac:dyDescent="0.15">
      <c r="A10" s="4" t="s">
        <v>212</v>
      </c>
      <c r="B10" s="4" t="s">
        <v>259</v>
      </c>
      <c r="C10" s="4" t="s">
        <v>90</v>
      </c>
      <c r="D10" s="3" t="s">
        <v>91</v>
      </c>
      <c r="E10" s="3" t="s">
        <v>92</v>
      </c>
      <c r="F10" s="8" t="s">
        <v>93</v>
      </c>
      <c r="G10" s="6">
        <v>6</v>
      </c>
      <c r="H10" s="13"/>
      <c r="I10" s="18">
        <f t="shared" si="0"/>
        <v>0</v>
      </c>
      <c r="J10" s="13">
        <v>6</v>
      </c>
      <c r="K10" s="13">
        <f>합산자재!I6</f>
        <v>0</v>
      </c>
      <c r="L10" s="18">
        <f t="shared" si="1"/>
        <v>0</v>
      </c>
      <c r="M10" s="13">
        <f>합산자재!J6</f>
        <v>0</v>
      </c>
      <c r="N10" s="18">
        <f t="shared" si="2"/>
        <v>0</v>
      </c>
      <c r="O10" s="13" t="str">
        <f t="shared" si="3"/>
        <v/>
      </c>
      <c r="P10" s="13">
        <f t="shared" si="4"/>
        <v>0</v>
      </c>
      <c r="Q10" s="3"/>
    </row>
    <row r="11" spans="1:31" ht="23.1" customHeight="1" x14ac:dyDescent="0.15">
      <c r="A11" s="4" t="s">
        <v>213</v>
      </c>
      <c r="B11" s="4" t="s">
        <v>259</v>
      </c>
      <c r="C11" s="4" t="s">
        <v>94</v>
      </c>
      <c r="D11" s="3" t="s">
        <v>91</v>
      </c>
      <c r="E11" s="3" t="s">
        <v>95</v>
      </c>
      <c r="F11" s="8" t="s">
        <v>93</v>
      </c>
      <c r="G11" s="6">
        <v>1</v>
      </c>
      <c r="H11" s="13"/>
      <c r="I11" s="18">
        <f t="shared" si="0"/>
        <v>0</v>
      </c>
      <c r="J11" s="13">
        <v>1</v>
      </c>
      <c r="K11" s="13">
        <f>합산자재!I7</f>
        <v>0</v>
      </c>
      <c r="L11" s="18">
        <f t="shared" si="1"/>
        <v>0</v>
      </c>
      <c r="M11" s="13">
        <f>합산자재!J7</f>
        <v>0</v>
      </c>
      <c r="N11" s="18">
        <f t="shared" si="2"/>
        <v>0</v>
      </c>
      <c r="O11" s="13" t="str">
        <f t="shared" si="3"/>
        <v/>
      </c>
      <c r="P11" s="13">
        <f t="shared" si="4"/>
        <v>0</v>
      </c>
      <c r="Q11" s="3"/>
    </row>
    <row r="12" spans="1:31" ht="23.1" customHeight="1" x14ac:dyDescent="0.15">
      <c r="A12" s="4" t="s">
        <v>215</v>
      </c>
      <c r="B12" s="4" t="s">
        <v>259</v>
      </c>
      <c r="C12" s="4" t="s">
        <v>99</v>
      </c>
      <c r="D12" s="3" t="s">
        <v>100</v>
      </c>
      <c r="E12" s="3" t="s">
        <v>101</v>
      </c>
      <c r="F12" s="8" t="s">
        <v>93</v>
      </c>
      <c r="G12" s="6">
        <v>6</v>
      </c>
      <c r="H12" s="13"/>
      <c r="I12" s="18">
        <f t="shared" si="0"/>
        <v>0</v>
      </c>
      <c r="J12" s="13">
        <v>6</v>
      </c>
      <c r="K12" s="13">
        <f>합산자재!I9</f>
        <v>0</v>
      </c>
      <c r="L12" s="18">
        <f t="shared" si="1"/>
        <v>0</v>
      </c>
      <c r="M12" s="13">
        <f>합산자재!J9</f>
        <v>0</v>
      </c>
      <c r="N12" s="18">
        <f t="shared" si="2"/>
        <v>0</v>
      </c>
      <c r="O12" s="13" t="str">
        <f t="shared" si="3"/>
        <v/>
      </c>
      <c r="P12" s="13">
        <f t="shared" si="4"/>
        <v>0</v>
      </c>
      <c r="Q12" s="3"/>
    </row>
    <row r="13" spans="1:31" ht="23.1" customHeight="1" x14ac:dyDescent="0.15">
      <c r="A13" s="4" t="s">
        <v>217</v>
      </c>
      <c r="B13" s="4" t="s">
        <v>259</v>
      </c>
      <c r="C13" s="4" t="s">
        <v>105</v>
      </c>
      <c r="D13" s="3" t="s">
        <v>106</v>
      </c>
      <c r="E13" s="3" t="s">
        <v>107</v>
      </c>
      <c r="F13" s="8" t="s">
        <v>87</v>
      </c>
      <c r="G13" s="6">
        <v>59</v>
      </c>
      <c r="H13" s="13"/>
      <c r="I13" s="18">
        <f t="shared" si="0"/>
        <v>0</v>
      </c>
      <c r="J13" s="13">
        <v>56</v>
      </c>
      <c r="K13" s="13">
        <f>합산자재!I11</f>
        <v>0</v>
      </c>
      <c r="L13" s="18">
        <f t="shared" si="1"/>
        <v>0</v>
      </c>
      <c r="M13" s="13">
        <f>합산자재!J11</f>
        <v>0</v>
      </c>
      <c r="N13" s="18">
        <f t="shared" si="2"/>
        <v>0</v>
      </c>
      <c r="O13" s="13" t="str">
        <f t="shared" si="3"/>
        <v/>
      </c>
      <c r="P13" s="13">
        <f t="shared" si="4"/>
        <v>0</v>
      </c>
      <c r="Q13" s="3"/>
    </row>
    <row r="14" spans="1:31" ht="23.1" customHeight="1" x14ac:dyDescent="0.15">
      <c r="A14" s="4" t="s">
        <v>218</v>
      </c>
      <c r="B14" s="4" t="s">
        <v>259</v>
      </c>
      <c r="C14" s="4" t="s">
        <v>108</v>
      </c>
      <c r="D14" s="3" t="s">
        <v>106</v>
      </c>
      <c r="E14" s="3" t="s">
        <v>109</v>
      </c>
      <c r="F14" s="8" t="s">
        <v>93</v>
      </c>
      <c r="G14" s="6">
        <v>6</v>
      </c>
      <c r="H14" s="13"/>
      <c r="I14" s="18">
        <f t="shared" si="0"/>
        <v>0</v>
      </c>
      <c r="J14" s="13">
        <v>6</v>
      </c>
      <c r="K14" s="13">
        <f>합산자재!I12</f>
        <v>0</v>
      </c>
      <c r="L14" s="18">
        <f t="shared" si="1"/>
        <v>0</v>
      </c>
      <c r="M14" s="13">
        <f>합산자재!J12</f>
        <v>0</v>
      </c>
      <c r="N14" s="18">
        <f t="shared" si="2"/>
        <v>0</v>
      </c>
      <c r="O14" s="13" t="str">
        <f t="shared" si="3"/>
        <v/>
      </c>
      <c r="P14" s="13">
        <f t="shared" si="4"/>
        <v>0</v>
      </c>
      <c r="Q14" s="3"/>
    </row>
    <row r="15" spans="1:31" ht="23.1" customHeight="1" x14ac:dyDescent="0.15">
      <c r="A15" s="4" t="s">
        <v>219</v>
      </c>
      <c r="B15" s="4" t="s">
        <v>259</v>
      </c>
      <c r="C15" s="4" t="s">
        <v>110</v>
      </c>
      <c r="D15" s="3" t="s">
        <v>106</v>
      </c>
      <c r="E15" s="3" t="s">
        <v>111</v>
      </c>
      <c r="F15" s="8" t="s">
        <v>93</v>
      </c>
      <c r="G15" s="6">
        <v>6</v>
      </c>
      <c r="H15" s="13"/>
      <c r="I15" s="18">
        <f t="shared" si="0"/>
        <v>0</v>
      </c>
      <c r="J15" s="13">
        <v>6</v>
      </c>
      <c r="K15" s="13">
        <f>합산자재!I13</f>
        <v>0</v>
      </c>
      <c r="L15" s="18">
        <f t="shared" si="1"/>
        <v>0</v>
      </c>
      <c r="M15" s="13">
        <f>합산자재!J13</f>
        <v>0</v>
      </c>
      <c r="N15" s="18">
        <f t="shared" si="2"/>
        <v>0</v>
      </c>
      <c r="O15" s="13" t="str">
        <f t="shared" si="3"/>
        <v/>
      </c>
      <c r="P15" s="13">
        <f t="shared" si="4"/>
        <v>0</v>
      </c>
      <c r="Q15" s="3"/>
    </row>
    <row r="16" spans="1:31" ht="23.1" customHeight="1" x14ac:dyDescent="0.15">
      <c r="A16" s="4" t="s">
        <v>220</v>
      </c>
      <c r="B16" s="4" t="s">
        <v>259</v>
      </c>
      <c r="C16" s="4" t="s">
        <v>112</v>
      </c>
      <c r="D16" s="3" t="s">
        <v>106</v>
      </c>
      <c r="E16" s="3" t="s">
        <v>113</v>
      </c>
      <c r="F16" s="8" t="s">
        <v>93</v>
      </c>
      <c r="G16" s="6">
        <v>28</v>
      </c>
      <c r="H16" s="13"/>
      <c r="I16" s="18">
        <f t="shared" si="0"/>
        <v>0</v>
      </c>
      <c r="J16" s="13">
        <v>28</v>
      </c>
      <c r="K16" s="13">
        <f>합산자재!I14</f>
        <v>0</v>
      </c>
      <c r="L16" s="18">
        <f t="shared" si="1"/>
        <v>0</v>
      </c>
      <c r="M16" s="13">
        <f>합산자재!J14</f>
        <v>0</v>
      </c>
      <c r="N16" s="18">
        <f t="shared" si="2"/>
        <v>0</v>
      </c>
      <c r="O16" s="13" t="str">
        <f t="shared" si="3"/>
        <v/>
      </c>
      <c r="P16" s="13">
        <f t="shared" si="4"/>
        <v>0</v>
      </c>
      <c r="Q16" s="3"/>
    </row>
    <row r="17" spans="1:31" ht="23.1" customHeight="1" x14ac:dyDescent="0.15">
      <c r="A17" s="4" t="s">
        <v>221</v>
      </c>
      <c r="B17" s="4" t="s">
        <v>259</v>
      </c>
      <c r="C17" s="4" t="s">
        <v>114</v>
      </c>
      <c r="D17" s="3" t="s">
        <v>106</v>
      </c>
      <c r="E17" s="3" t="s">
        <v>115</v>
      </c>
      <c r="F17" s="8" t="s">
        <v>93</v>
      </c>
      <c r="G17" s="6">
        <v>6</v>
      </c>
      <c r="H17" s="13"/>
      <c r="I17" s="18">
        <f t="shared" si="0"/>
        <v>0</v>
      </c>
      <c r="J17" s="13">
        <v>6</v>
      </c>
      <c r="K17" s="13">
        <f>합산자재!I15</f>
        <v>0</v>
      </c>
      <c r="L17" s="18">
        <f t="shared" si="1"/>
        <v>0</v>
      </c>
      <c r="M17" s="13">
        <f>합산자재!J15</f>
        <v>0</v>
      </c>
      <c r="N17" s="18">
        <f t="shared" si="2"/>
        <v>0</v>
      </c>
      <c r="O17" s="13" t="str">
        <f t="shared" si="3"/>
        <v/>
      </c>
      <c r="P17" s="13">
        <f t="shared" si="4"/>
        <v>0</v>
      </c>
      <c r="Q17" s="3"/>
    </row>
    <row r="18" spans="1:31" ht="23.1" customHeight="1" x14ac:dyDescent="0.15">
      <c r="A18" s="4" t="s">
        <v>222</v>
      </c>
      <c r="B18" s="4" t="s">
        <v>259</v>
      </c>
      <c r="C18" s="4" t="s">
        <v>116</v>
      </c>
      <c r="D18" s="3" t="s">
        <v>117</v>
      </c>
      <c r="E18" s="3" t="s">
        <v>118</v>
      </c>
      <c r="F18" s="8" t="s">
        <v>87</v>
      </c>
      <c r="G18" s="6">
        <v>4</v>
      </c>
      <c r="H18" s="13"/>
      <c r="I18" s="18">
        <f t="shared" si="0"/>
        <v>0</v>
      </c>
      <c r="J18" s="13">
        <v>4</v>
      </c>
      <c r="K18" s="13">
        <f>합산자재!I16</f>
        <v>0</v>
      </c>
      <c r="L18" s="18">
        <f t="shared" si="1"/>
        <v>0</v>
      </c>
      <c r="M18" s="13">
        <f>합산자재!J16</f>
        <v>0</v>
      </c>
      <c r="N18" s="18">
        <f t="shared" si="2"/>
        <v>0</v>
      </c>
      <c r="O18" s="13" t="str">
        <f t="shared" si="3"/>
        <v/>
      </c>
      <c r="P18" s="13">
        <f t="shared" si="4"/>
        <v>0</v>
      </c>
      <c r="Q18" s="3"/>
    </row>
    <row r="19" spans="1:31" ht="23.1" customHeight="1" x14ac:dyDescent="0.15">
      <c r="A19" s="4" t="s">
        <v>223</v>
      </c>
      <c r="B19" s="4" t="s">
        <v>259</v>
      </c>
      <c r="C19" s="4" t="s">
        <v>119</v>
      </c>
      <c r="D19" s="3" t="s">
        <v>120</v>
      </c>
      <c r="E19" s="3" t="s">
        <v>121</v>
      </c>
      <c r="F19" s="8" t="s">
        <v>87</v>
      </c>
      <c r="G19" s="6">
        <v>435</v>
      </c>
      <c r="H19" s="13"/>
      <c r="I19" s="18">
        <f t="shared" si="0"/>
        <v>0</v>
      </c>
      <c r="J19" s="13">
        <v>395</v>
      </c>
      <c r="K19" s="13">
        <f>합산자재!I17</f>
        <v>0</v>
      </c>
      <c r="L19" s="18">
        <f t="shared" si="1"/>
        <v>0</v>
      </c>
      <c r="M19" s="13">
        <f>합산자재!J17</f>
        <v>0</v>
      </c>
      <c r="N19" s="18">
        <f t="shared" si="2"/>
        <v>0</v>
      </c>
      <c r="O19" s="13" t="str">
        <f t="shared" si="3"/>
        <v/>
      </c>
      <c r="P19" s="13">
        <f t="shared" si="4"/>
        <v>0</v>
      </c>
      <c r="Q19" s="3"/>
      <c r="AC19" s="12">
        <f>G19*H19</f>
        <v>0</v>
      </c>
    </row>
    <row r="20" spans="1:31" ht="23.1" customHeight="1" x14ac:dyDescent="0.15">
      <c r="A20" s="4" t="s">
        <v>225</v>
      </c>
      <c r="B20" s="4" t="s">
        <v>259</v>
      </c>
      <c r="C20" s="4" t="s">
        <v>124</v>
      </c>
      <c r="D20" s="3" t="s">
        <v>125</v>
      </c>
      <c r="E20" s="3" t="s">
        <v>126</v>
      </c>
      <c r="F20" s="8" t="s">
        <v>87</v>
      </c>
      <c r="G20" s="6">
        <v>145</v>
      </c>
      <c r="H20" s="13"/>
      <c r="I20" s="18">
        <f t="shared" si="0"/>
        <v>0</v>
      </c>
      <c r="J20" s="13">
        <v>131</v>
      </c>
      <c r="K20" s="13">
        <f>합산자재!I19</f>
        <v>0</v>
      </c>
      <c r="L20" s="18">
        <f t="shared" si="1"/>
        <v>0</v>
      </c>
      <c r="M20" s="13">
        <f>합산자재!J19</f>
        <v>0</v>
      </c>
      <c r="N20" s="18">
        <f t="shared" si="2"/>
        <v>0</v>
      </c>
      <c r="O20" s="13" t="str">
        <f t="shared" si="3"/>
        <v/>
      </c>
      <c r="P20" s="13">
        <f t="shared" si="4"/>
        <v>0</v>
      </c>
      <c r="Q20" s="3"/>
      <c r="AC20" s="12">
        <f>G20*H20</f>
        <v>0</v>
      </c>
    </row>
    <row r="21" spans="1:31" ht="23.1" customHeight="1" x14ac:dyDescent="0.15">
      <c r="A21" s="4" t="s">
        <v>230</v>
      </c>
      <c r="B21" s="4" t="s">
        <v>259</v>
      </c>
      <c r="C21" s="4" t="s">
        <v>137</v>
      </c>
      <c r="D21" s="3" t="s">
        <v>138</v>
      </c>
      <c r="E21" s="3" t="s">
        <v>139</v>
      </c>
      <c r="F21" s="8" t="s">
        <v>93</v>
      </c>
      <c r="G21" s="6">
        <v>1</v>
      </c>
      <c r="H21" s="13"/>
      <c r="I21" s="18">
        <f t="shared" si="0"/>
        <v>0</v>
      </c>
      <c r="J21" s="13">
        <v>1</v>
      </c>
      <c r="K21" s="13">
        <f>합산자재!I24</f>
        <v>0</v>
      </c>
      <c r="L21" s="18">
        <f t="shared" si="1"/>
        <v>0</v>
      </c>
      <c r="M21" s="13">
        <f>합산자재!J24</f>
        <v>0</v>
      </c>
      <c r="N21" s="18">
        <f t="shared" si="2"/>
        <v>0</v>
      </c>
      <c r="O21" s="13" t="str">
        <f t="shared" si="3"/>
        <v/>
      </c>
      <c r="P21" s="13">
        <f t="shared" si="4"/>
        <v>0</v>
      </c>
      <c r="Q21" s="3"/>
    </row>
    <row r="22" spans="1:31" ht="23.1" customHeight="1" x14ac:dyDescent="0.15">
      <c r="A22" s="4" t="s">
        <v>237</v>
      </c>
      <c r="B22" s="4" t="s">
        <v>259</v>
      </c>
      <c r="C22" s="4" t="s">
        <v>156</v>
      </c>
      <c r="D22" s="3" t="s">
        <v>157</v>
      </c>
      <c r="E22" s="3" t="s">
        <v>158</v>
      </c>
      <c r="F22" s="8" t="s">
        <v>93</v>
      </c>
      <c r="G22" s="6">
        <v>24</v>
      </c>
      <c r="H22" s="13"/>
      <c r="I22" s="18">
        <f t="shared" si="0"/>
        <v>0</v>
      </c>
      <c r="J22" s="13">
        <v>24</v>
      </c>
      <c r="K22" s="13">
        <f>합산자재!I31</f>
        <v>0</v>
      </c>
      <c r="L22" s="18">
        <f t="shared" si="1"/>
        <v>0</v>
      </c>
      <c r="M22" s="13">
        <f>합산자재!J31</f>
        <v>0</v>
      </c>
      <c r="N22" s="18">
        <f t="shared" si="2"/>
        <v>0</v>
      </c>
      <c r="O22" s="13" t="str">
        <f t="shared" si="3"/>
        <v/>
      </c>
      <c r="P22" s="13">
        <f t="shared" si="4"/>
        <v>0</v>
      </c>
      <c r="Q22" s="3"/>
    </row>
    <row r="23" spans="1:31" ht="23.1" customHeight="1" x14ac:dyDescent="0.15">
      <c r="A23" s="4" t="s">
        <v>235</v>
      </c>
      <c r="B23" s="4" t="s">
        <v>259</v>
      </c>
      <c r="C23" s="4" t="s">
        <v>150</v>
      </c>
      <c r="D23" s="3" t="s">
        <v>151</v>
      </c>
      <c r="E23" s="3" t="s">
        <v>152</v>
      </c>
      <c r="F23" s="8" t="s">
        <v>93</v>
      </c>
      <c r="G23" s="6">
        <v>32</v>
      </c>
      <c r="H23" s="13"/>
      <c r="I23" s="18">
        <f t="shared" si="0"/>
        <v>0</v>
      </c>
      <c r="J23" s="13">
        <v>32</v>
      </c>
      <c r="K23" s="13">
        <f>합산자재!I29</f>
        <v>0</v>
      </c>
      <c r="L23" s="18">
        <f t="shared" si="1"/>
        <v>0</v>
      </c>
      <c r="M23" s="13">
        <f>합산자재!J29</f>
        <v>0</v>
      </c>
      <c r="N23" s="18">
        <f t="shared" si="2"/>
        <v>0</v>
      </c>
      <c r="O23" s="13" t="str">
        <f t="shared" si="3"/>
        <v/>
      </c>
      <c r="P23" s="13">
        <f t="shared" si="4"/>
        <v>0</v>
      </c>
      <c r="Q23" s="3"/>
    </row>
    <row r="24" spans="1:31" ht="23.1" customHeight="1" x14ac:dyDescent="0.15">
      <c r="A24" s="4" t="s">
        <v>236</v>
      </c>
      <c r="B24" s="4" t="s">
        <v>259</v>
      </c>
      <c r="C24" s="4" t="s">
        <v>153</v>
      </c>
      <c r="D24" s="3" t="s">
        <v>154</v>
      </c>
      <c r="E24" s="3" t="s">
        <v>155</v>
      </c>
      <c r="F24" s="8" t="s">
        <v>93</v>
      </c>
      <c r="G24" s="6">
        <v>6</v>
      </c>
      <c r="H24" s="13"/>
      <c r="I24" s="18">
        <f t="shared" si="0"/>
        <v>0</v>
      </c>
      <c r="J24" s="13">
        <v>6</v>
      </c>
      <c r="K24" s="13">
        <f>합산자재!I30</f>
        <v>0</v>
      </c>
      <c r="L24" s="18">
        <f t="shared" si="1"/>
        <v>0</v>
      </c>
      <c r="M24" s="13">
        <f>합산자재!J30</f>
        <v>0</v>
      </c>
      <c r="N24" s="18">
        <f t="shared" si="2"/>
        <v>0</v>
      </c>
      <c r="O24" s="13" t="str">
        <f t="shared" si="3"/>
        <v/>
      </c>
      <c r="P24" s="13">
        <f t="shared" si="4"/>
        <v>0</v>
      </c>
      <c r="Q24" s="3"/>
    </row>
    <row r="25" spans="1:31" ht="23.1" customHeight="1" x14ac:dyDescent="0.15">
      <c r="A25" s="4" t="s">
        <v>265</v>
      </c>
      <c r="B25" s="4" t="s">
        <v>259</v>
      </c>
      <c r="C25" s="4" t="s">
        <v>266</v>
      </c>
      <c r="D25" s="3" t="s">
        <v>267</v>
      </c>
      <c r="E25" s="3" t="s">
        <v>268</v>
      </c>
      <c r="F25" s="8" t="s">
        <v>190</v>
      </c>
      <c r="G25" s="6">
        <v>1</v>
      </c>
      <c r="H25" s="13"/>
      <c r="I25" s="18">
        <f>H25</f>
        <v>0</v>
      </c>
      <c r="J25" s="13">
        <v>1</v>
      </c>
      <c r="K25" s="13"/>
      <c r="L25" s="18">
        <f t="shared" si="1"/>
        <v>0</v>
      </c>
      <c r="M25" s="13"/>
      <c r="N25" s="18">
        <f t="shared" si="2"/>
        <v>0</v>
      </c>
      <c r="O25" s="13" t="str">
        <f t="shared" si="3"/>
        <v/>
      </c>
      <c r="P25" s="13">
        <f t="shared" si="4"/>
        <v>0</v>
      </c>
      <c r="Q25" s="3"/>
      <c r="AC25" s="12" t="e">
        <f>TRUNC(TRUNC(SUM(AC4:AC24))*#REF!/100)</f>
        <v>#REF!</v>
      </c>
      <c r="AD25" s="12">
        <f>TRUNC(SUM(I4:I24))+TRUNC(SUM(N4:N24))</f>
        <v>0</v>
      </c>
    </row>
    <row r="26" spans="1:31" ht="23.1" customHeight="1" x14ac:dyDescent="0.15">
      <c r="A26" s="4" t="s">
        <v>251</v>
      </c>
      <c r="B26" s="4" t="s">
        <v>259</v>
      </c>
      <c r="C26" s="4" t="s">
        <v>193</v>
      </c>
      <c r="D26" s="3" t="s">
        <v>194</v>
      </c>
      <c r="E26" s="3" t="s">
        <v>195</v>
      </c>
      <c r="F26" s="8" t="s">
        <v>196</v>
      </c>
      <c r="G26" s="6"/>
      <c r="H26" s="13">
        <f>합산자재!H45</f>
        <v>0</v>
      </c>
      <c r="I26" s="18">
        <f>TRUNC(G26*H26)</f>
        <v>0</v>
      </c>
      <c r="J26" s="13" t="e">
        <f>#REF!</f>
        <v>#REF!</v>
      </c>
      <c r="K26" s="13"/>
      <c r="L26" s="18">
        <f t="shared" si="1"/>
        <v>0</v>
      </c>
      <c r="M26" s="13">
        <f>합산자재!J45</f>
        <v>0</v>
      </c>
      <c r="N26" s="18"/>
      <c r="O26" s="13" t="str">
        <f t="shared" si="3"/>
        <v/>
      </c>
      <c r="P26" s="13">
        <f t="shared" si="4"/>
        <v>0</v>
      </c>
      <c r="Q26" s="3"/>
      <c r="AE26" s="12">
        <f>L26</f>
        <v>0</v>
      </c>
    </row>
    <row r="27" spans="1:31" ht="23.1" customHeight="1" x14ac:dyDescent="0.15">
      <c r="A27" s="4" t="s">
        <v>269</v>
      </c>
      <c r="B27" s="4" t="s">
        <v>259</v>
      </c>
      <c r="C27" s="4" t="s">
        <v>270</v>
      </c>
      <c r="D27" s="3" t="s">
        <v>271</v>
      </c>
      <c r="E27" s="3" t="s">
        <v>272</v>
      </c>
      <c r="F27" s="8" t="s">
        <v>190</v>
      </c>
      <c r="G27" s="6">
        <v>1</v>
      </c>
      <c r="H27" s="13"/>
      <c r="I27" s="18">
        <f>TRUNC(G27*H27)</f>
        <v>0</v>
      </c>
      <c r="J27" s="13">
        <v>1</v>
      </c>
      <c r="K27" s="13"/>
      <c r="L27" s="18">
        <f>K27</f>
        <v>0</v>
      </c>
      <c r="M27" s="13"/>
      <c r="N27" s="18">
        <f t="shared" si="2"/>
        <v>0</v>
      </c>
      <c r="O27" s="13" t="str">
        <f t="shared" si="3"/>
        <v/>
      </c>
      <c r="P27" s="13">
        <f t="shared" si="4"/>
        <v>0</v>
      </c>
      <c r="Q27" s="3"/>
    </row>
    <row r="28" spans="1:31" ht="23.1" customHeight="1" x14ac:dyDescent="0.15">
      <c r="D28" s="3"/>
      <c r="E28" s="3"/>
      <c r="F28" s="8"/>
      <c r="G28" s="6"/>
      <c r="H28" s="13"/>
      <c r="I28" s="18"/>
      <c r="J28" s="13"/>
      <c r="K28" s="13"/>
      <c r="L28" s="18"/>
      <c r="M28" s="13"/>
      <c r="N28" s="18"/>
      <c r="O28" s="13"/>
      <c r="P28" s="13"/>
      <c r="Q28" s="3"/>
      <c r="AC28" s="12" t="e">
        <f>TRUNC(AE28*#REF!/100)</f>
        <v>#REF!</v>
      </c>
      <c r="AD28" s="12">
        <f>TRUNC(SUM(L4:L26))</f>
        <v>0</v>
      </c>
      <c r="AE28" s="12">
        <f>TRUNC(SUM(AE4:AE27))</f>
        <v>0</v>
      </c>
    </row>
    <row r="29" spans="1:31" ht="23.1" customHeight="1" x14ac:dyDescent="0.15">
      <c r="B29" s="4" t="s">
        <v>273</v>
      </c>
      <c r="D29" s="3" t="s">
        <v>274</v>
      </c>
      <c r="E29" s="3"/>
      <c r="F29" s="8"/>
      <c r="G29" s="6"/>
      <c r="H29" s="13"/>
      <c r="I29" s="18">
        <f>TRUNC(SUM(I4:I28))</f>
        <v>0</v>
      </c>
      <c r="J29" s="13"/>
      <c r="K29" s="13"/>
      <c r="L29" s="18">
        <f>TRUNC(SUM(L4:L28))</f>
        <v>0</v>
      </c>
      <c r="M29" s="13"/>
      <c r="N29" s="18">
        <f>TRUNC(SUM(N4:N28))</f>
        <v>0</v>
      </c>
      <c r="O29" s="13" t="str">
        <f>IF((H29+K29+M29)=0, "", (H29+K29+M29))</f>
        <v/>
      </c>
      <c r="P29" s="13">
        <f>TRUNC(SUM(P4:P28))</f>
        <v>0</v>
      </c>
      <c r="Q29" s="3"/>
    </row>
    <row r="30" spans="1:31" ht="23.1" customHeight="1" x14ac:dyDescent="0.15">
      <c r="B30" s="4" t="s">
        <v>262</v>
      </c>
      <c r="D30" s="133" t="s">
        <v>263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5"/>
    </row>
    <row r="31" spans="1:31" ht="23.1" customHeight="1" x14ac:dyDescent="0.15">
      <c r="A31" s="4" t="s">
        <v>244</v>
      </c>
      <c r="B31" s="4" t="s">
        <v>260</v>
      </c>
      <c r="C31" s="4" t="s">
        <v>175</v>
      </c>
      <c r="D31" s="3" t="s">
        <v>176</v>
      </c>
      <c r="E31" s="3"/>
      <c r="F31" s="8" t="s">
        <v>177</v>
      </c>
      <c r="G31" s="6">
        <v>1</v>
      </c>
      <c r="H31" s="13"/>
      <c r="I31" s="18">
        <f t="shared" ref="I31:I46" si="5">TRUNC(G31*H31)</f>
        <v>0</v>
      </c>
      <c r="J31" s="13">
        <v>1</v>
      </c>
      <c r="K31" s="13">
        <f>합산자재!I38</f>
        <v>0</v>
      </c>
      <c r="L31" s="18">
        <f t="shared" ref="L31:L49" si="6">TRUNC(G31*K31)</f>
        <v>0</v>
      </c>
      <c r="M31" s="13">
        <f>합산자재!J38</f>
        <v>0</v>
      </c>
      <c r="N31" s="18">
        <f t="shared" ref="N31:N50" si="7">TRUNC(G31*M31)</f>
        <v>0</v>
      </c>
      <c r="O31" s="13" t="str">
        <f t="shared" ref="O31:O50" si="8">IF((H31+K31+M31)=0, "", (H31+K31+M31))</f>
        <v/>
      </c>
      <c r="P31" s="13">
        <f t="shared" ref="P31:P50" si="9">SUM(I31,L31,N31)</f>
        <v>0</v>
      </c>
      <c r="Q31" s="3" t="s">
        <v>318</v>
      </c>
    </row>
    <row r="32" spans="1:31" ht="23.1" customHeight="1" x14ac:dyDescent="0.15">
      <c r="A32" s="4" t="s">
        <v>245</v>
      </c>
      <c r="B32" s="4" t="s">
        <v>260</v>
      </c>
      <c r="C32" s="4" t="s">
        <v>178</v>
      </c>
      <c r="D32" s="3" t="s">
        <v>179</v>
      </c>
      <c r="E32" s="3"/>
      <c r="F32" s="8" t="s">
        <v>177</v>
      </c>
      <c r="G32" s="6">
        <v>1</v>
      </c>
      <c r="H32" s="13"/>
      <c r="I32" s="18">
        <f t="shared" si="5"/>
        <v>0</v>
      </c>
      <c r="J32" s="13">
        <v>1</v>
      </c>
      <c r="K32" s="13">
        <f>합산자재!I39</f>
        <v>0</v>
      </c>
      <c r="L32" s="18">
        <f t="shared" si="6"/>
        <v>0</v>
      </c>
      <c r="M32" s="13">
        <f>합산자재!J39</f>
        <v>0</v>
      </c>
      <c r="N32" s="18">
        <f t="shared" si="7"/>
        <v>0</v>
      </c>
      <c r="O32" s="13" t="str">
        <f t="shared" si="8"/>
        <v/>
      </c>
      <c r="P32" s="13">
        <f t="shared" si="9"/>
        <v>0</v>
      </c>
      <c r="Q32" s="3" t="s">
        <v>318</v>
      </c>
    </row>
    <row r="33" spans="1:31" ht="23.1" customHeight="1" x14ac:dyDescent="0.15">
      <c r="A33" s="4" t="s">
        <v>227</v>
      </c>
      <c r="B33" s="4" t="s">
        <v>260</v>
      </c>
      <c r="C33" s="4" t="s">
        <v>129</v>
      </c>
      <c r="D33" s="3" t="s">
        <v>130</v>
      </c>
      <c r="E33" s="3" t="s">
        <v>131</v>
      </c>
      <c r="F33" s="8" t="s">
        <v>87</v>
      </c>
      <c r="G33" s="6">
        <v>32</v>
      </c>
      <c r="H33" s="13"/>
      <c r="I33" s="18">
        <f t="shared" si="5"/>
        <v>0</v>
      </c>
      <c r="J33" s="13">
        <v>30</v>
      </c>
      <c r="K33" s="13">
        <f>합산자재!I21</f>
        <v>0</v>
      </c>
      <c r="L33" s="18">
        <f t="shared" si="6"/>
        <v>0</v>
      </c>
      <c r="M33" s="13">
        <f>합산자재!J21</f>
        <v>0</v>
      </c>
      <c r="N33" s="18">
        <f t="shared" si="7"/>
        <v>0</v>
      </c>
      <c r="O33" s="13" t="str">
        <f t="shared" si="8"/>
        <v/>
      </c>
      <c r="P33" s="13">
        <f t="shared" si="9"/>
        <v>0</v>
      </c>
      <c r="Q33" s="3"/>
      <c r="AC33" s="12">
        <f>G33*H33</f>
        <v>0</v>
      </c>
    </row>
    <row r="34" spans="1:31" ht="23.1" customHeight="1" x14ac:dyDescent="0.15">
      <c r="A34" s="4" t="s">
        <v>228</v>
      </c>
      <c r="B34" s="4" t="s">
        <v>260</v>
      </c>
      <c r="C34" s="4" t="s">
        <v>132</v>
      </c>
      <c r="D34" s="3" t="s">
        <v>130</v>
      </c>
      <c r="E34" s="3" t="s">
        <v>133</v>
      </c>
      <c r="F34" s="8" t="s">
        <v>87</v>
      </c>
      <c r="G34" s="6">
        <v>32</v>
      </c>
      <c r="H34" s="13"/>
      <c r="I34" s="18">
        <f t="shared" si="5"/>
        <v>0</v>
      </c>
      <c r="J34" s="13">
        <v>30</v>
      </c>
      <c r="K34" s="13">
        <f>합산자재!I22</f>
        <v>0</v>
      </c>
      <c r="L34" s="18">
        <f t="shared" si="6"/>
        <v>0</v>
      </c>
      <c r="M34" s="13">
        <f>합산자재!J22</f>
        <v>0</v>
      </c>
      <c r="N34" s="18">
        <f t="shared" si="7"/>
        <v>0</v>
      </c>
      <c r="O34" s="13" t="str">
        <f t="shared" si="8"/>
        <v/>
      </c>
      <c r="P34" s="13">
        <f t="shared" si="9"/>
        <v>0</v>
      </c>
      <c r="Q34" s="3"/>
      <c r="AC34" s="12">
        <f>G34*H34</f>
        <v>0</v>
      </c>
    </row>
    <row r="35" spans="1:31" ht="23.1" customHeight="1" x14ac:dyDescent="0.15">
      <c r="A35" s="4" t="s">
        <v>240</v>
      </c>
      <c r="B35" s="4" t="s">
        <v>260</v>
      </c>
      <c r="C35" s="4" t="s">
        <v>165</v>
      </c>
      <c r="D35" s="3" t="s">
        <v>166</v>
      </c>
      <c r="E35" s="3"/>
      <c r="F35" s="8" t="s">
        <v>93</v>
      </c>
      <c r="G35" s="6">
        <v>2</v>
      </c>
      <c r="H35" s="13"/>
      <c r="I35" s="18">
        <f t="shared" si="5"/>
        <v>0</v>
      </c>
      <c r="J35" s="13">
        <v>2</v>
      </c>
      <c r="K35" s="13">
        <f>합산자재!I34</f>
        <v>0</v>
      </c>
      <c r="L35" s="18">
        <f t="shared" si="6"/>
        <v>0</v>
      </c>
      <c r="M35" s="13">
        <f>합산자재!J34</f>
        <v>0</v>
      </c>
      <c r="N35" s="18">
        <f t="shared" si="7"/>
        <v>0</v>
      </c>
      <c r="O35" s="13" t="str">
        <f t="shared" si="8"/>
        <v/>
      </c>
      <c r="P35" s="13">
        <f t="shared" si="9"/>
        <v>0</v>
      </c>
      <c r="Q35" s="3"/>
    </row>
    <row r="36" spans="1:31" ht="23.1" customHeight="1" x14ac:dyDescent="0.15">
      <c r="A36" s="4" t="s">
        <v>210</v>
      </c>
      <c r="B36" s="4" t="s">
        <v>260</v>
      </c>
      <c r="C36" s="4" t="s">
        <v>84</v>
      </c>
      <c r="D36" s="3" t="s">
        <v>85</v>
      </c>
      <c r="E36" s="3" t="s">
        <v>86</v>
      </c>
      <c r="F36" s="8" t="s">
        <v>87</v>
      </c>
      <c r="G36" s="6">
        <v>99</v>
      </c>
      <c r="H36" s="13"/>
      <c r="I36" s="18">
        <f t="shared" si="5"/>
        <v>0</v>
      </c>
      <c r="J36" s="13">
        <v>90</v>
      </c>
      <c r="K36" s="13">
        <f>합산자재!I4</f>
        <v>0</v>
      </c>
      <c r="L36" s="18">
        <f t="shared" si="6"/>
        <v>0</v>
      </c>
      <c r="M36" s="13">
        <f>합산자재!J4</f>
        <v>0</v>
      </c>
      <c r="N36" s="18">
        <f t="shared" si="7"/>
        <v>0</v>
      </c>
      <c r="O36" s="13" t="str">
        <f t="shared" si="8"/>
        <v/>
      </c>
      <c r="P36" s="13">
        <f t="shared" si="9"/>
        <v>0</v>
      </c>
      <c r="Q36" s="3"/>
      <c r="AC36" s="12">
        <f>G36*H36</f>
        <v>0</v>
      </c>
    </row>
    <row r="37" spans="1:31" ht="23.1" customHeight="1" x14ac:dyDescent="0.15">
      <c r="A37" s="4" t="s">
        <v>213</v>
      </c>
      <c r="B37" s="4" t="s">
        <v>260</v>
      </c>
      <c r="C37" s="4" t="s">
        <v>94</v>
      </c>
      <c r="D37" s="3" t="s">
        <v>91</v>
      </c>
      <c r="E37" s="3" t="s">
        <v>95</v>
      </c>
      <c r="F37" s="8" t="s">
        <v>93</v>
      </c>
      <c r="G37" s="6">
        <v>12</v>
      </c>
      <c r="H37" s="13"/>
      <c r="I37" s="18">
        <f t="shared" si="5"/>
        <v>0</v>
      </c>
      <c r="J37" s="13">
        <v>10</v>
      </c>
      <c r="K37" s="13">
        <f>합산자재!I7</f>
        <v>0</v>
      </c>
      <c r="L37" s="18">
        <f t="shared" si="6"/>
        <v>0</v>
      </c>
      <c r="M37" s="13">
        <f>합산자재!J7</f>
        <v>0</v>
      </c>
      <c r="N37" s="18">
        <f t="shared" si="7"/>
        <v>0</v>
      </c>
      <c r="O37" s="13" t="str">
        <f t="shared" si="8"/>
        <v/>
      </c>
      <c r="P37" s="13">
        <f t="shared" si="9"/>
        <v>0</v>
      </c>
      <c r="Q37" s="3"/>
    </row>
    <row r="38" spans="1:31" ht="23.1" customHeight="1" x14ac:dyDescent="0.15">
      <c r="A38" s="4" t="s">
        <v>214</v>
      </c>
      <c r="B38" s="4" t="s">
        <v>260</v>
      </c>
      <c r="C38" s="4" t="s">
        <v>96</v>
      </c>
      <c r="D38" s="3" t="s">
        <v>97</v>
      </c>
      <c r="E38" s="3" t="s">
        <v>98</v>
      </c>
      <c r="F38" s="8" t="s">
        <v>93</v>
      </c>
      <c r="G38" s="6">
        <v>2</v>
      </c>
      <c r="H38" s="13"/>
      <c r="I38" s="18">
        <f t="shared" si="5"/>
        <v>0</v>
      </c>
      <c r="J38" s="13">
        <v>2</v>
      </c>
      <c r="K38" s="13">
        <f>합산자재!I8</f>
        <v>0</v>
      </c>
      <c r="L38" s="18">
        <f t="shared" si="6"/>
        <v>0</v>
      </c>
      <c r="M38" s="13">
        <f>합산자재!J8</f>
        <v>0</v>
      </c>
      <c r="N38" s="18">
        <f t="shared" si="7"/>
        <v>0</v>
      </c>
      <c r="O38" s="13" t="str">
        <f t="shared" si="8"/>
        <v/>
      </c>
      <c r="P38" s="13">
        <f t="shared" si="9"/>
        <v>0</v>
      </c>
      <c r="Q38" s="3"/>
    </row>
    <row r="39" spans="1:31" ht="23.1" customHeight="1" x14ac:dyDescent="0.15">
      <c r="A39" s="4" t="s">
        <v>215</v>
      </c>
      <c r="B39" s="4" t="s">
        <v>260</v>
      </c>
      <c r="C39" s="4" t="s">
        <v>99</v>
      </c>
      <c r="D39" s="3" t="s">
        <v>100</v>
      </c>
      <c r="E39" s="3" t="s">
        <v>101</v>
      </c>
      <c r="F39" s="8" t="s">
        <v>93</v>
      </c>
      <c r="G39" s="6">
        <v>12</v>
      </c>
      <c r="H39" s="13"/>
      <c r="I39" s="18">
        <f t="shared" si="5"/>
        <v>0</v>
      </c>
      <c r="J39" s="13">
        <v>10</v>
      </c>
      <c r="K39" s="13">
        <f>합산자재!I9</f>
        <v>0</v>
      </c>
      <c r="L39" s="18">
        <f t="shared" si="6"/>
        <v>0</v>
      </c>
      <c r="M39" s="13">
        <f>합산자재!J9</f>
        <v>0</v>
      </c>
      <c r="N39" s="18">
        <f t="shared" si="7"/>
        <v>0</v>
      </c>
      <c r="O39" s="13" t="str">
        <f t="shared" si="8"/>
        <v/>
      </c>
      <c r="P39" s="13">
        <f t="shared" si="9"/>
        <v>0</v>
      </c>
      <c r="Q39" s="3"/>
    </row>
    <row r="40" spans="1:31" ht="23.1" customHeight="1" x14ac:dyDescent="0.15">
      <c r="A40" s="4" t="s">
        <v>222</v>
      </c>
      <c r="B40" s="4" t="s">
        <v>260</v>
      </c>
      <c r="C40" s="4" t="s">
        <v>116</v>
      </c>
      <c r="D40" s="3" t="s">
        <v>117</v>
      </c>
      <c r="E40" s="3" t="s">
        <v>118</v>
      </c>
      <c r="F40" s="8" t="s">
        <v>87</v>
      </c>
      <c r="G40" s="6">
        <v>3</v>
      </c>
      <c r="H40" s="13"/>
      <c r="I40" s="18">
        <f t="shared" si="5"/>
        <v>0</v>
      </c>
      <c r="J40" s="13">
        <v>3</v>
      </c>
      <c r="K40" s="13">
        <f>합산자재!I16</f>
        <v>0</v>
      </c>
      <c r="L40" s="18">
        <f t="shared" si="6"/>
        <v>0</v>
      </c>
      <c r="M40" s="13">
        <f>합산자재!J16</f>
        <v>0</v>
      </c>
      <c r="N40" s="18">
        <f t="shared" si="7"/>
        <v>0</v>
      </c>
      <c r="O40" s="13" t="str">
        <f t="shared" si="8"/>
        <v/>
      </c>
      <c r="P40" s="13">
        <f t="shared" si="9"/>
        <v>0</v>
      </c>
      <c r="Q40" s="3"/>
    </row>
    <row r="41" spans="1:31" ht="23.1" customHeight="1" x14ac:dyDescent="0.15">
      <c r="A41" s="4" t="s">
        <v>224</v>
      </c>
      <c r="B41" s="4" t="s">
        <v>260</v>
      </c>
      <c r="C41" s="4" t="s">
        <v>122</v>
      </c>
      <c r="D41" s="3" t="s">
        <v>120</v>
      </c>
      <c r="E41" s="3" t="s">
        <v>123</v>
      </c>
      <c r="F41" s="8" t="s">
        <v>87</v>
      </c>
      <c r="G41" s="6">
        <v>170</v>
      </c>
      <c r="H41" s="13"/>
      <c r="I41" s="18">
        <f t="shared" si="5"/>
        <v>0</v>
      </c>
      <c r="J41" s="13">
        <v>154</v>
      </c>
      <c r="K41" s="13">
        <f>합산자재!I18</f>
        <v>0</v>
      </c>
      <c r="L41" s="18">
        <f t="shared" si="6"/>
        <v>0</v>
      </c>
      <c r="M41" s="13">
        <f>합산자재!J18</f>
        <v>0</v>
      </c>
      <c r="N41" s="18">
        <f t="shared" si="7"/>
        <v>0</v>
      </c>
      <c r="O41" s="13" t="str">
        <f t="shared" si="8"/>
        <v/>
      </c>
      <c r="P41" s="13">
        <f t="shared" si="9"/>
        <v>0</v>
      </c>
      <c r="Q41" s="3"/>
      <c r="AC41" s="12">
        <f>G41*H41</f>
        <v>0</v>
      </c>
    </row>
    <row r="42" spans="1:31" ht="23.1" customHeight="1" x14ac:dyDescent="0.15">
      <c r="A42" s="4" t="s">
        <v>226</v>
      </c>
      <c r="B42" s="4" t="s">
        <v>260</v>
      </c>
      <c r="C42" s="4" t="s">
        <v>127</v>
      </c>
      <c r="D42" s="3" t="s">
        <v>125</v>
      </c>
      <c r="E42" s="3" t="s">
        <v>128</v>
      </c>
      <c r="F42" s="8" t="s">
        <v>87</v>
      </c>
      <c r="G42" s="6">
        <v>85</v>
      </c>
      <c r="H42" s="13"/>
      <c r="I42" s="18">
        <f t="shared" si="5"/>
        <v>0</v>
      </c>
      <c r="J42" s="13">
        <v>77</v>
      </c>
      <c r="K42" s="13">
        <f>합산자재!I20</f>
        <v>0</v>
      </c>
      <c r="L42" s="18">
        <f t="shared" si="6"/>
        <v>0</v>
      </c>
      <c r="M42" s="13">
        <f>합산자재!J20</f>
        <v>0</v>
      </c>
      <c r="N42" s="18">
        <f t="shared" si="7"/>
        <v>0</v>
      </c>
      <c r="O42" s="13" t="str">
        <f t="shared" si="8"/>
        <v/>
      </c>
      <c r="P42" s="13">
        <f t="shared" si="9"/>
        <v>0</v>
      </c>
      <c r="Q42" s="3"/>
      <c r="AC42" s="12">
        <f>G42*H42</f>
        <v>0</v>
      </c>
    </row>
    <row r="43" spans="1:31" ht="23.1" customHeight="1" x14ac:dyDescent="0.15">
      <c r="A43" s="4" t="s">
        <v>231</v>
      </c>
      <c r="B43" s="4" t="s">
        <v>260</v>
      </c>
      <c r="C43" s="4" t="s">
        <v>140</v>
      </c>
      <c r="D43" s="3" t="s">
        <v>141</v>
      </c>
      <c r="E43" s="3" t="s">
        <v>142</v>
      </c>
      <c r="F43" s="8" t="s">
        <v>93</v>
      </c>
      <c r="G43" s="6">
        <v>3</v>
      </c>
      <c r="H43" s="13"/>
      <c r="I43" s="18">
        <f t="shared" si="5"/>
        <v>0</v>
      </c>
      <c r="J43" s="13">
        <v>3</v>
      </c>
      <c r="K43" s="13">
        <f>합산자재!I25</f>
        <v>0</v>
      </c>
      <c r="L43" s="18">
        <f t="shared" si="6"/>
        <v>0</v>
      </c>
      <c r="M43" s="13">
        <f>합산자재!J25</f>
        <v>0</v>
      </c>
      <c r="N43" s="18">
        <f t="shared" si="7"/>
        <v>0</v>
      </c>
      <c r="O43" s="13" t="str">
        <f t="shared" si="8"/>
        <v/>
      </c>
      <c r="P43" s="13">
        <f t="shared" si="9"/>
        <v>0</v>
      </c>
      <c r="Q43" s="3"/>
    </row>
    <row r="44" spans="1:31" ht="23.1" customHeight="1" x14ac:dyDescent="0.15">
      <c r="A44" s="4" t="s">
        <v>232</v>
      </c>
      <c r="B44" s="4" t="s">
        <v>260</v>
      </c>
      <c r="C44" s="4" t="s">
        <v>143</v>
      </c>
      <c r="D44" s="3" t="s">
        <v>144</v>
      </c>
      <c r="E44" s="3" t="s">
        <v>145</v>
      </c>
      <c r="F44" s="8" t="s">
        <v>93</v>
      </c>
      <c r="G44" s="6">
        <v>9</v>
      </c>
      <c r="H44" s="13"/>
      <c r="I44" s="18">
        <f t="shared" si="5"/>
        <v>0</v>
      </c>
      <c r="J44" s="13">
        <v>7</v>
      </c>
      <c r="K44" s="13">
        <f>합산자재!I26</f>
        <v>0</v>
      </c>
      <c r="L44" s="18">
        <f t="shared" si="6"/>
        <v>0</v>
      </c>
      <c r="M44" s="13">
        <f>합산자재!J26</f>
        <v>0</v>
      </c>
      <c r="N44" s="18">
        <f t="shared" si="7"/>
        <v>0</v>
      </c>
      <c r="O44" s="13" t="str">
        <f t="shared" si="8"/>
        <v/>
      </c>
      <c r="P44" s="13">
        <f t="shared" si="9"/>
        <v>0</v>
      </c>
      <c r="Q44" s="3"/>
    </row>
    <row r="45" spans="1:31" ht="23.1" customHeight="1" x14ac:dyDescent="0.15">
      <c r="A45" s="4" t="s">
        <v>241</v>
      </c>
      <c r="B45" s="4" t="s">
        <v>260</v>
      </c>
      <c r="C45" s="4" t="s">
        <v>167</v>
      </c>
      <c r="D45" s="3" t="s">
        <v>168</v>
      </c>
      <c r="E45" s="3" t="s">
        <v>169</v>
      </c>
      <c r="F45" s="8" t="s">
        <v>93</v>
      </c>
      <c r="G45" s="6">
        <v>1</v>
      </c>
      <c r="H45" s="13"/>
      <c r="I45" s="18">
        <f t="shared" si="5"/>
        <v>0</v>
      </c>
      <c r="J45" s="13">
        <v>1</v>
      </c>
      <c r="K45" s="13">
        <f>합산자재!I35</f>
        <v>0</v>
      </c>
      <c r="L45" s="18">
        <f t="shared" si="6"/>
        <v>0</v>
      </c>
      <c r="M45" s="13">
        <f>합산자재!J35</f>
        <v>0</v>
      </c>
      <c r="N45" s="18">
        <f t="shared" si="7"/>
        <v>0</v>
      </c>
      <c r="O45" s="13" t="str">
        <f t="shared" si="8"/>
        <v/>
      </c>
      <c r="P45" s="13">
        <f t="shared" si="9"/>
        <v>0</v>
      </c>
      <c r="Q45" s="3"/>
    </row>
    <row r="46" spans="1:31" ht="23.1" customHeight="1" x14ac:dyDescent="0.15">
      <c r="A46" s="4" t="s">
        <v>246</v>
      </c>
      <c r="B46" s="4" t="s">
        <v>260</v>
      </c>
      <c r="C46" s="4" t="s">
        <v>180</v>
      </c>
      <c r="D46" s="3" t="s">
        <v>181</v>
      </c>
      <c r="E46" s="3" t="s">
        <v>182</v>
      </c>
      <c r="F46" s="8" t="s">
        <v>183</v>
      </c>
      <c r="G46" s="6">
        <v>8</v>
      </c>
      <c r="H46" s="13"/>
      <c r="I46" s="18">
        <f t="shared" si="5"/>
        <v>0</v>
      </c>
      <c r="J46" s="13">
        <v>8</v>
      </c>
      <c r="K46" s="13"/>
      <c r="L46" s="18">
        <f t="shared" si="6"/>
        <v>0</v>
      </c>
      <c r="M46" s="13"/>
      <c r="N46" s="18">
        <f t="shared" si="7"/>
        <v>0</v>
      </c>
      <c r="O46" s="13" t="str">
        <f t="shared" si="8"/>
        <v/>
      </c>
      <c r="P46" s="13">
        <f t="shared" si="9"/>
        <v>0</v>
      </c>
      <c r="Q46" s="3"/>
    </row>
    <row r="47" spans="1:31" ht="23.1" customHeight="1" x14ac:dyDescent="0.15">
      <c r="A47" s="4" t="s">
        <v>265</v>
      </c>
      <c r="B47" s="4" t="s">
        <v>260</v>
      </c>
      <c r="C47" s="4" t="s">
        <v>266</v>
      </c>
      <c r="D47" s="3" t="s">
        <v>267</v>
      </c>
      <c r="E47" s="3" t="s">
        <v>268</v>
      </c>
      <c r="F47" s="8" t="s">
        <v>190</v>
      </c>
      <c r="G47" s="6">
        <v>1</v>
      </c>
      <c r="H47" s="13"/>
      <c r="I47" s="18">
        <f>H47</f>
        <v>0</v>
      </c>
      <c r="J47" s="13">
        <v>1</v>
      </c>
      <c r="K47" s="13"/>
      <c r="L47" s="18">
        <f t="shared" si="6"/>
        <v>0</v>
      </c>
      <c r="M47" s="13"/>
      <c r="N47" s="18">
        <f t="shared" si="7"/>
        <v>0</v>
      </c>
      <c r="O47" s="13" t="str">
        <f t="shared" si="8"/>
        <v/>
      </c>
      <c r="P47" s="13">
        <f t="shared" si="9"/>
        <v>0</v>
      </c>
      <c r="Q47" s="3"/>
      <c r="AC47" s="12" t="e">
        <f>TRUNC(TRUNC(SUM(AC30:AC46))*#REF!/100)</f>
        <v>#REF!</v>
      </c>
      <c r="AD47" s="12">
        <f>TRUNC(SUM(I30:I46))+TRUNC(SUM(N30:N46))</f>
        <v>0</v>
      </c>
    </row>
    <row r="48" spans="1:31" ht="23.1" customHeight="1" x14ac:dyDescent="0.15">
      <c r="A48" s="4" t="s">
        <v>251</v>
      </c>
      <c r="B48" s="4" t="s">
        <v>260</v>
      </c>
      <c r="C48" s="4" t="s">
        <v>193</v>
      </c>
      <c r="D48" s="3" t="s">
        <v>194</v>
      </c>
      <c r="E48" s="3" t="s">
        <v>195</v>
      </c>
      <c r="F48" s="8" t="s">
        <v>196</v>
      </c>
      <c r="G48" s="6"/>
      <c r="H48" s="13">
        <f>합산자재!H45</f>
        <v>0</v>
      </c>
      <c r="I48" s="18">
        <f>TRUNC(G48*H48)</f>
        <v>0</v>
      </c>
      <c r="J48" s="13" t="e">
        <f>#REF!</f>
        <v>#REF!</v>
      </c>
      <c r="K48" s="13"/>
      <c r="L48" s="18">
        <f t="shared" si="6"/>
        <v>0</v>
      </c>
      <c r="M48" s="13"/>
      <c r="N48" s="18">
        <f t="shared" si="7"/>
        <v>0</v>
      </c>
      <c r="O48" s="13" t="str">
        <f t="shared" si="8"/>
        <v/>
      </c>
      <c r="P48" s="13">
        <f t="shared" si="9"/>
        <v>0</v>
      </c>
      <c r="Q48" s="3"/>
      <c r="AE48" s="12">
        <f>L48</f>
        <v>0</v>
      </c>
    </row>
    <row r="49" spans="1:31" ht="23.1" customHeight="1" x14ac:dyDescent="0.15">
      <c r="A49" s="4" t="s">
        <v>252</v>
      </c>
      <c r="B49" s="4" t="s">
        <v>260</v>
      </c>
      <c r="C49" s="4" t="s">
        <v>197</v>
      </c>
      <c r="D49" s="3" t="s">
        <v>194</v>
      </c>
      <c r="E49" s="3" t="s">
        <v>198</v>
      </c>
      <c r="F49" s="8" t="s">
        <v>196</v>
      </c>
      <c r="G49" s="6"/>
      <c r="H49" s="13">
        <f>합산자재!H46</f>
        <v>0</v>
      </c>
      <c r="I49" s="18">
        <f>TRUNC(G49*H49)</f>
        <v>0</v>
      </c>
      <c r="J49" s="13" t="e">
        <f>#REF!</f>
        <v>#REF!</v>
      </c>
      <c r="K49" s="13"/>
      <c r="L49" s="18">
        <f t="shared" si="6"/>
        <v>0</v>
      </c>
      <c r="M49" s="13"/>
      <c r="N49" s="18">
        <f t="shared" si="7"/>
        <v>0</v>
      </c>
      <c r="O49" s="13" t="str">
        <f t="shared" si="8"/>
        <v/>
      </c>
      <c r="P49" s="13">
        <f t="shared" si="9"/>
        <v>0</v>
      </c>
      <c r="Q49" s="3"/>
      <c r="AE49" s="12">
        <f>L49</f>
        <v>0</v>
      </c>
    </row>
    <row r="50" spans="1:31" ht="23.1" customHeight="1" x14ac:dyDescent="0.15">
      <c r="A50" s="4" t="s">
        <v>269</v>
      </c>
      <c r="B50" s="4" t="s">
        <v>260</v>
      </c>
      <c r="C50" s="4" t="s">
        <v>270</v>
      </c>
      <c r="D50" s="3" t="s">
        <v>271</v>
      </c>
      <c r="E50" s="3" t="s">
        <v>272</v>
      </c>
      <c r="F50" s="8" t="s">
        <v>190</v>
      </c>
      <c r="G50" s="6">
        <v>1</v>
      </c>
      <c r="H50" s="13"/>
      <c r="I50" s="18">
        <f>TRUNC(G50*H50)</f>
        <v>0</v>
      </c>
      <c r="J50" s="13">
        <v>1</v>
      </c>
      <c r="K50" s="13"/>
      <c r="L50" s="18">
        <f>K50</f>
        <v>0</v>
      </c>
      <c r="M50" s="13"/>
      <c r="N50" s="18">
        <f t="shared" si="7"/>
        <v>0</v>
      </c>
      <c r="O50" s="13" t="str">
        <f t="shared" si="8"/>
        <v/>
      </c>
      <c r="P50" s="13">
        <f t="shared" si="9"/>
        <v>0</v>
      </c>
      <c r="Q50" s="3"/>
    </row>
    <row r="51" spans="1:31" ht="23.1" customHeight="1" x14ac:dyDescent="0.15">
      <c r="D51" s="3"/>
      <c r="E51" s="3"/>
      <c r="F51" s="8"/>
      <c r="G51" s="6"/>
      <c r="H51" s="13"/>
      <c r="I51" s="18"/>
      <c r="J51" s="13"/>
      <c r="K51" s="13"/>
      <c r="L51" s="18"/>
      <c r="M51" s="13"/>
      <c r="N51" s="18"/>
      <c r="O51" s="13"/>
      <c r="P51" s="13"/>
      <c r="Q51" s="3"/>
      <c r="AC51" s="12" t="e">
        <f>TRUNC(AE51*#REF!/100)</f>
        <v>#REF!</v>
      </c>
      <c r="AD51" s="12">
        <f>TRUNC(SUM(L30:L49))</f>
        <v>0</v>
      </c>
      <c r="AE51" s="12">
        <f>TRUNC(SUM(AE30:AE50))</f>
        <v>0</v>
      </c>
    </row>
    <row r="52" spans="1:31" ht="23.1" customHeight="1" x14ac:dyDescent="0.15">
      <c r="D52" s="3"/>
      <c r="E52" s="3"/>
      <c r="F52" s="8"/>
      <c r="G52" s="6"/>
      <c r="H52" s="13"/>
      <c r="I52" s="18"/>
      <c r="J52" s="13"/>
      <c r="K52" s="13"/>
      <c r="L52" s="18"/>
      <c r="M52" s="13"/>
      <c r="N52" s="18"/>
      <c r="O52" s="13"/>
      <c r="P52" s="13"/>
      <c r="Q52" s="3"/>
    </row>
    <row r="53" spans="1:31" ht="23.1" customHeight="1" x14ac:dyDescent="0.15">
      <c r="D53" s="3"/>
      <c r="E53" s="3"/>
      <c r="F53" s="8"/>
      <c r="G53" s="6"/>
      <c r="H53" s="13"/>
      <c r="I53" s="18"/>
      <c r="J53" s="13"/>
      <c r="K53" s="13"/>
      <c r="L53" s="18"/>
      <c r="M53" s="13"/>
      <c r="N53" s="18"/>
      <c r="O53" s="13"/>
      <c r="P53" s="13"/>
      <c r="Q53" s="3"/>
    </row>
    <row r="54" spans="1:31" ht="23.1" customHeight="1" x14ac:dyDescent="0.15">
      <c r="D54" s="3"/>
      <c r="E54" s="3"/>
      <c r="F54" s="8"/>
      <c r="G54" s="6"/>
      <c r="H54" s="13"/>
      <c r="I54" s="18"/>
      <c r="J54" s="13"/>
      <c r="K54" s="13"/>
      <c r="L54" s="18"/>
      <c r="M54" s="13"/>
      <c r="N54" s="18"/>
      <c r="O54" s="13"/>
      <c r="P54" s="13"/>
      <c r="Q54" s="3"/>
    </row>
    <row r="55" spans="1:31" ht="23.1" customHeight="1" x14ac:dyDescent="0.15">
      <c r="B55" s="4" t="s">
        <v>273</v>
      </c>
      <c r="D55" s="3" t="s">
        <v>274</v>
      </c>
      <c r="E55" s="3"/>
      <c r="F55" s="8"/>
      <c r="G55" s="6"/>
      <c r="H55" s="13"/>
      <c r="I55" s="18">
        <f>TRUNC(SUM(I30:I54))</f>
        <v>0</v>
      </c>
      <c r="J55" s="13"/>
      <c r="K55" s="13"/>
      <c r="L55" s="18">
        <f>TRUNC(SUM(L30:L54))</f>
        <v>0</v>
      </c>
      <c r="M55" s="13"/>
      <c r="N55" s="18">
        <f>TRUNC(SUM(N30:N54))</f>
        <v>0</v>
      </c>
      <c r="O55" s="13" t="str">
        <f>IF((H55+K55+M55)=0, "", (H55+K55+M55))</f>
        <v/>
      </c>
      <c r="P55" s="13">
        <f>TRUNC(SUM(P30:P54))</f>
        <v>0</v>
      </c>
      <c r="Q55" s="3"/>
    </row>
  </sheetData>
  <mergeCells count="16"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4:Q4"/>
    <mergeCell ref="D30:Q30"/>
    <mergeCell ref="A2:A3"/>
    <mergeCell ref="B2:B3"/>
    <mergeCell ref="C2:C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73"/>
  <sheetViews>
    <sheetView workbookViewId="0">
      <selection activeCell="B72" sqref="B72:C72"/>
    </sheetView>
  </sheetViews>
  <sheetFormatPr defaultRowHeight="13.5" x14ac:dyDescent="0.15"/>
  <sheetData>
    <row r="1" spans="1:10" x14ac:dyDescent="0.15">
      <c r="A1" s="146" t="s">
        <v>71</v>
      </c>
      <c r="B1" s="146"/>
      <c r="C1" s="146"/>
      <c r="D1" s="146"/>
      <c r="E1" s="146"/>
      <c r="F1" s="146"/>
      <c r="G1" s="146"/>
    </row>
    <row r="2" spans="1:10" x14ac:dyDescent="0.15">
      <c r="A2" s="146"/>
      <c r="B2" s="146"/>
      <c r="C2" s="146"/>
      <c r="D2" s="146"/>
      <c r="E2" s="146"/>
      <c r="F2" s="146"/>
      <c r="G2" s="146"/>
    </row>
    <row r="5" spans="1:10" ht="14.25" x14ac:dyDescent="0.15">
      <c r="B5" s="147" t="s">
        <v>72</v>
      </c>
      <c r="C5" s="147"/>
      <c r="D5" s="147"/>
      <c r="E5" s="147"/>
      <c r="F5" s="147"/>
      <c r="G5" s="147"/>
      <c r="H5" s="147"/>
      <c r="I5" s="147"/>
      <c r="J5" s="147"/>
    </row>
    <row r="7" spans="1:10" x14ac:dyDescent="0.15">
      <c r="B7" s="145" t="s">
        <v>73</v>
      </c>
      <c r="C7" s="145"/>
      <c r="D7" s="145"/>
      <c r="E7" s="145"/>
      <c r="F7" s="145"/>
      <c r="G7" s="145"/>
      <c r="H7" s="145"/>
      <c r="I7" s="145"/>
      <c r="J7" s="145"/>
    </row>
    <row r="23" spans="2:10" x14ac:dyDescent="0.15">
      <c r="B23" s="145" t="s">
        <v>74</v>
      </c>
      <c r="C23" s="145"/>
      <c r="D23" s="145"/>
      <c r="E23" s="145"/>
      <c r="F23" s="145"/>
      <c r="G23" s="145"/>
      <c r="H23" s="145"/>
      <c r="I23" s="145"/>
      <c r="J23" s="145"/>
    </row>
    <row r="24" spans="2:10" x14ac:dyDescent="0.15">
      <c r="B24" s="145" t="s">
        <v>75</v>
      </c>
      <c r="C24" s="145"/>
      <c r="D24" s="145"/>
      <c r="E24" s="145"/>
      <c r="F24" s="145"/>
      <c r="G24" s="145"/>
      <c r="H24" s="145"/>
      <c r="I24" s="145"/>
      <c r="J24" s="145"/>
    </row>
    <row r="26" spans="2:10" x14ac:dyDescent="0.15">
      <c r="B26" s="145" t="s">
        <v>76</v>
      </c>
      <c r="C26" s="145"/>
      <c r="D26" s="145"/>
      <c r="E26" s="145"/>
      <c r="F26" s="145"/>
      <c r="G26" s="145"/>
      <c r="H26" s="145"/>
      <c r="I26" s="145"/>
      <c r="J26" s="145"/>
    </row>
    <row r="28" spans="2:10" x14ac:dyDescent="0.15">
      <c r="B28" s="145" t="s">
        <v>77</v>
      </c>
      <c r="C28" s="145"/>
      <c r="D28" s="145"/>
      <c r="E28" s="145"/>
      <c r="F28" s="145"/>
      <c r="G28" s="145"/>
      <c r="H28" s="145"/>
      <c r="I28" s="145"/>
      <c r="J28" s="145"/>
    </row>
    <row r="40" spans="2:10" x14ac:dyDescent="0.15">
      <c r="B40" s="145" t="s">
        <v>78</v>
      </c>
      <c r="C40" s="145"/>
      <c r="D40" s="145"/>
      <c r="E40" s="145"/>
      <c r="F40" s="145"/>
      <c r="G40" s="145"/>
      <c r="H40" s="145"/>
      <c r="I40" s="145"/>
      <c r="J40" s="145"/>
    </row>
    <row r="68" spans="2:10" x14ac:dyDescent="0.15">
      <c r="B68" s="145" t="s">
        <v>79</v>
      </c>
      <c r="C68" s="145"/>
      <c r="D68" s="145"/>
      <c r="E68" s="145"/>
      <c r="F68" s="145"/>
      <c r="G68" s="145"/>
      <c r="H68" s="145"/>
      <c r="I68" s="145"/>
      <c r="J68" s="145"/>
    </row>
    <row r="69" spans="2:10" x14ac:dyDescent="0.15">
      <c r="B69" s="19"/>
    </row>
    <row r="70" spans="2:10" x14ac:dyDescent="0.15">
      <c r="B70" s="145" t="s">
        <v>80</v>
      </c>
      <c r="C70" s="145"/>
      <c r="D70" s="145"/>
      <c r="E70" s="145"/>
      <c r="F70" s="145"/>
      <c r="G70" s="145"/>
      <c r="H70" s="145"/>
      <c r="I70" s="145"/>
      <c r="J70" s="145"/>
    </row>
    <row r="71" spans="2:10" ht="14.25" thickBot="1" x14ac:dyDescent="0.2"/>
    <row r="72" spans="2:10" ht="25.5" customHeight="1" thickBot="1" x14ac:dyDescent="0.2">
      <c r="B72" s="148" t="s">
        <v>81</v>
      </c>
      <c r="C72" s="149"/>
      <c r="D72" s="20"/>
      <c r="E72" s="20"/>
      <c r="F72" s="20"/>
      <c r="G72" s="20"/>
      <c r="H72" s="20"/>
      <c r="I72" s="20"/>
      <c r="J72" s="20"/>
    </row>
    <row r="73" spans="2:10" x14ac:dyDescent="0.15">
      <c r="B73" s="19"/>
    </row>
  </sheetData>
  <mergeCells count="11">
    <mergeCell ref="B28:J28"/>
    <mergeCell ref="B40:J40"/>
    <mergeCell ref="B68:J68"/>
    <mergeCell ref="B70:J70"/>
    <mergeCell ref="B72:C72"/>
    <mergeCell ref="B26:J26"/>
    <mergeCell ref="A1:G2"/>
    <mergeCell ref="B5:J5"/>
    <mergeCell ref="B7:J7"/>
    <mergeCell ref="B23:J23"/>
    <mergeCell ref="B24:J24"/>
  </mergeCells>
  <phoneticPr fontId="2" type="noConversion"/>
  <hyperlinks>
    <hyperlink ref="B72:C72" r:id="rId1" display="동영상 바로보기" xr:uid="{00000000-0004-0000-0600-000000000000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55"/>
  <sheetViews>
    <sheetView topLeftCell="C1" zoomScaleNormal="100" workbookViewId="0">
      <pane ySplit="3" topLeftCell="A4" activePane="bottomLeft" state="frozen"/>
      <selection pane="bottomLeft"/>
    </sheetView>
  </sheetViews>
  <sheetFormatPr defaultColWidth="8.88671875" defaultRowHeight="21.6" customHeight="1" x14ac:dyDescent="0.15"/>
  <cols>
    <col min="1" max="1" width="6.6640625" style="11" hidden="1" customWidth="1"/>
    <col min="2" max="2" width="8.5546875" style="4" hidden="1" customWidth="1"/>
    <col min="3" max="3" width="16.77734375" style="4" customWidth="1"/>
    <col min="4" max="4" width="24.33203125" style="4" customWidth="1"/>
    <col min="5" max="5" width="25.33203125" style="4" customWidth="1"/>
    <col min="6" max="6" width="4.77734375" style="7" customWidth="1"/>
    <col min="7" max="7" width="11.21875" style="1" customWidth="1"/>
    <col min="8" max="8" width="13.88671875" style="12" customWidth="1"/>
    <col min="9" max="9" width="11.6640625" style="12" customWidth="1"/>
    <col min="10" max="10" width="10" style="12" customWidth="1"/>
    <col min="11" max="11" width="7" style="12" customWidth="1"/>
    <col min="12" max="12" width="14.6640625" style="12" customWidth="1"/>
    <col min="13" max="13" width="12.33203125" style="1" customWidth="1"/>
    <col min="14" max="16384" width="8.88671875" style="1"/>
  </cols>
  <sheetData>
    <row r="1" spans="1:13" ht="21.6" customHeight="1" x14ac:dyDescent="0.15">
      <c r="B1" s="4" t="s">
        <v>258</v>
      </c>
      <c r="C1" s="152" t="s">
        <v>209</v>
      </c>
      <c r="D1" s="152"/>
      <c r="E1" s="152"/>
      <c r="F1" s="152"/>
      <c r="G1" s="152"/>
      <c r="H1" s="152"/>
      <c r="K1" s="151"/>
      <c r="L1" s="151"/>
    </row>
    <row r="2" spans="1:13" s="2" customFormat="1" ht="21.6" customHeight="1" x14ac:dyDescent="0.15">
      <c r="A2" s="5" t="s">
        <v>29</v>
      </c>
      <c r="B2" s="16" t="s">
        <v>30</v>
      </c>
      <c r="C2" s="140" t="s">
        <v>4</v>
      </c>
      <c r="D2" s="140" t="s">
        <v>33</v>
      </c>
      <c r="E2" s="140" t="s">
        <v>34</v>
      </c>
      <c r="F2" s="141" t="s">
        <v>0</v>
      </c>
      <c r="G2" s="141" t="s">
        <v>1</v>
      </c>
      <c r="H2" s="136" t="s">
        <v>8</v>
      </c>
      <c r="I2" s="136" t="s">
        <v>9</v>
      </c>
      <c r="J2" s="136" t="s">
        <v>10</v>
      </c>
      <c r="K2" s="136" t="s">
        <v>11</v>
      </c>
      <c r="L2" s="136" t="s">
        <v>3</v>
      </c>
      <c r="M2" s="141" t="s">
        <v>31</v>
      </c>
    </row>
    <row r="3" spans="1:13" ht="21.6" customHeight="1" x14ac:dyDescent="0.15">
      <c r="C3" s="153"/>
      <c r="D3" s="153"/>
      <c r="E3" s="153"/>
      <c r="F3" s="154"/>
      <c r="G3" s="150"/>
      <c r="H3" s="150"/>
      <c r="I3" s="150"/>
      <c r="J3" s="150"/>
      <c r="K3" s="150"/>
      <c r="L3" s="150"/>
      <c r="M3" s="150"/>
    </row>
    <row r="4" spans="1:13" ht="21.6" customHeight="1" x14ac:dyDescent="0.15">
      <c r="B4" s="4" t="s">
        <v>210</v>
      </c>
      <c r="C4" s="3" t="s">
        <v>84</v>
      </c>
      <c r="D4" s="3" t="s">
        <v>85</v>
      </c>
      <c r="E4" s="3" t="s">
        <v>86</v>
      </c>
      <c r="F4" s="8" t="s">
        <v>87</v>
      </c>
      <c r="G4" s="6">
        <v>205</v>
      </c>
      <c r="H4" s="13" t="e">
        <f>ROUNDDOWN(#REF!*#REF!, 0)</f>
        <v>#REF!</v>
      </c>
      <c r="I4" s="13"/>
      <c r="J4" s="13"/>
      <c r="K4" s="13"/>
      <c r="L4" s="13" t="e">
        <f t="shared" ref="L4:L51" si="0">SUM(H4,I4,J4)</f>
        <v>#REF!</v>
      </c>
      <c r="M4" s="6"/>
    </row>
    <row r="5" spans="1:13" ht="21.6" customHeight="1" x14ac:dyDescent="0.15">
      <c r="B5" s="4" t="s">
        <v>211</v>
      </c>
      <c r="C5" s="3" t="s">
        <v>88</v>
      </c>
      <c r="D5" s="3" t="s">
        <v>85</v>
      </c>
      <c r="E5" s="3" t="s">
        <v>89</v>
      </c>
      <c r="F5" s="8" t="s">
        <v>87</v>
      </c>
      <c r="G5" s="6">
        <v>6</v>
      </c>
      <c r="H5" s="13" t="e">
        <f>ROUNDDOWN(#REF!*#REF!, 0)</f>
        <v>#REF!</v>
      </c>
      <c r="I5" s="13"/>
      <c r="J5" s="13"/>
      <c r="K5" s="13"/>
      <c r="L5" s="13" t="e">
        <f t="shared" si="0"/>
        <v>#REF!</v>
      </c>
      <c r="M5" s="6"/>
    </row>
    <row r="6" spans="1:13" ht="21.6" customHeight="1" x14ac:dyDescent="0.15">
      <c r="B6" s="4" t="s">
        <v>212</v>
      </c>
      <c r="C6" s="3" t="s">
        <v>90</v>
      </c>
      <c r="D6" s="3" t="s">
        <v>91</v>
      </c>
      <c r="E6" s="3" t="s">
        <v>92</v>
      </c>
      <c r="F6" s="8" t="s">
        <v>93</v>
      </c>
      <c r="G6" s="6">
        <v>6</v>
      </c>
      <c r="H6" s="13" t="e">
        <f>ROUNDDOWN(#REF!*#REF!, 0)</f>
        <v>#REF!</v>
      </c>
      <c r="I6" s="13"/>
      <c r="J6" s="13"/>
      <c r="K6" s="13"/>
      <c r="L6" s="13" t="e">
        <f t="shared" si="0"/>
        <v>#REF!</v>
      </c>
      <c r="M6" s="6"/>
    </row>
    <row r="7" spans="1:13" ht="21.6" customHeight="1" x14ac:dyDescent="0.15">
      <c r="B7" s="4" t="s">
        <v>213</v>
      </c>
      <c r="C7" s="3" t="s">
        <v>94</v>
      </c>
      <c r="D7" s="3" t="s">
        <v>91</v>
      </c>
      <c r="E7" s="3" t="s">
        <v>95</v>
      </c>
      <c r="F7" s="8" t="s">
        <v>93</v>
      </c>
      <c r="G7" s="6">
        <v>20</v>
      </c>
      <c r="H7" s="13" t="e">
        <f>ROUNDDOWN(#REF!*#REF!, 0)</f>
        <v>#REF!</v>
      </c>
      <c r="I7" s="13"/>
      <c r="J7" s="13"/>
      <c r="K7" s="13"/>
      <c r="L7" s="13" t="e">
        <f t="shared" si="0"/>
        <v>#REF!</v>
      </c>
      <c r="M7" s="6"/>
    </row>
    <row r="8" spans="1:13" ht="21.6" customHeight="1" x14ac:dyDescent="0.15">
      <c r="B8" s="4" t="s">
        <v>214</v>
      </c>
      <c r="C8" s="3" t="s">
        <v>96</v>
      </c>
      <c r="D8" s="3" t="s">
        <v>97</v>
      </c>
      <c r="E8" s="3" t="s">
        <v>98</v>
      </c>
      <c r="F8" s="8" t="s">
        <v>93</v>
      </c>
      <c r="G8" s="6">
        <v>2</v>
      </c>
      <c r="H8" s="13" t="e">
        <f>ROUNDDOWN(#REF!*#REF!, 0)</f>
        <v>#REF!</v>
      </c>
      <c r="I8" s="13"/>
      <c r="J8" s="13"/>
      <c r="K8" s="13"/>
      <c r="L8" s="13" t="e">
        <f t="shared" si="0"/>
        <v>#REF!</v>
      </c>
      <c r="M8" s="6"/>
    </row>
    <row r="9" spans="1:13" ht="21.6" customHeight="1" x14ac:dyDescent="0.15">
      <c r="B9" s="4" t="s">
        <v>215</v>
      </c>
      <c r="C9" s="3" t="s">
        <v>99</v>
      </c>
      <c r="D9" s="3" t="s">
        <v>100</v>
      </c>
      <c r="E9" s="3" t="s">
        <v>101</v>
      </c>
      <c r="F9" s="8" t="s">
        <v>93</v>
      </c>
      <c r="G9" s="6">
        <v>18</v>
      </c>
      <c r="H9" s="13" t="e">
        <f>ROUNDDOWN(#REF!*#REF!, 0)</f>
        <v>#REF!</v>
      </c>
      <c r="I9" s="13"/>
      <c r="J9" s="13"/>
      <c r="K9" s="13"/>
      <c r="L9" s="13" t="e">
        <f t="shared" si="0"/>
        <v>#REF!</v>
      </c>
      <c r="M9" s="6"/>
    </row>
    <row r="10" spans="1:13" ht="21.6" customHeight="1" x14ac:dyDescent="0.15">
      <c r="B10" s="4" t="s">
        <v>216</v>
      </c>
      <c r="C10" s="3" t="s">
        <v>102</v>
      </c>
      <c r="D10" s="3" t="s">
        <v>103</v>
      </c>
      <c r="E10" s="3" t="s">
        <v>104</v>
      </c>
      <c r="F10" s="8" t="s">
        <v>93</v>
      </c>
      <c r="G10" s="6">
        <v>1</v>
      </c>
      <c r="H10" s="13" t="e">
        <f>ROUNDDOWN(#REF!*#REF!, 0)</f>
        <v>#REF!</v>
      </c>
      <c r="I10" s="13"/>
      <c r="J10" s="13"/>
      <c r="K10" s="13"/>
      <c r="L10" s="13" t="e">
        <f t="shared" si="0"/>
        <v>#REF!</v>
      </c>
      <c r="M10" s="6"/>
    </row>
    <row r="11" spans="1:13" ht="21.6" customHeight="1" x14ac:dyDescent="0.15">
      <c r="B11" s="4" t="s">
        <v>217</v>
      </c>
      <c r="C11" s="3" t="s">
        <v>105</v>
      </c>
      <c r="D11" s="3" t="s">
        <v>106</v>
      </c>
      <c r="E11" s="3" t="s">
        <v>107</v>
      </c>
      <c r="F11" s="8" t="s">
        <v>87</v>
      </c>
      <c r="G11" s="6">
        <v>59</v>
      </c>
      <c r="H11" s="13" t="e">
        <f>ROUNDDOWN(#REF!*#REF!, 0)</f>
        <v>#REF!</v>
      </c>
      <c r="I11" s="13"/>
      <c r="J11" s="13"/>
      <c r="K11" s="13"/>
      <c r="L11" s="13" t="e">
        <f t="shared" si="0"/>
        <v>#REF!</v>
      </c>
      <c r="M11" s="6"/>
    </row>
    <row r="12" spans="1:13" ht="21.6" customHeight="1" x14ac:dyDescent="0.15">
      <c r="B12" s="4" t="s">
        <v>218</v>
      </c>
      <c r="C12" s="3" t="s">
        <v>108</v>
      </c>
      <c r="D12" s="3" t="s">
        <v>106</v>
      </c>
      <c r="E12" s="3" t="s">
        <v>109</v>
      </c>
      <c r="F12" s="8" t="s">
        <v>93</v>
      </c>
      <c r="G12" s="6">
        <v>6</v>
      </c>
      <c r="H12" s="13" t="e">
        <f>ROUNDDOWN(#REF!*#REF!, 0)</f>
        <v>#REF!</v>
      </c>
      <c r="I12" s="13"/>
      <c r="J12" s="13"/>
      <c r="K12" s="13"/>
      <c r="L12" s="13" t="e">
        <f t="shared" si="0"/>
        <v>#REF!</v>
      </c>
      <c r="M12" s="6"/>
    </row>
    <row r="13" spans="1:13" ht="21.6" customHeight="1" x14ac:dyDescent="0.15">
      <c r="B13" s="4" t="s">
        <v>219</v>
      </c>
      <c r="C13" s="3" t="s">
        <v>110</v>
      </c>
      <c r="D13" s="3" t="s">
        <v>106</v>
      </c>
      <c r="E13" s="3" t="s">
        <v>111</v>
      </c>
      <c r="F13" s="8" t="s">
        <v>93</v>
      </c>
      <c r="G13" s="6">
        <v>6</v>
      </c>
      <c r="H13" s="13" t="e">
        <f>ROUNDDOWN(#REF!*#REF!, 0)</f>
        <v>#REF!</v>
      </c>
      <c r="I13" s="13"/>
      <c r="J13" s="13"/>
      <c r="K13" s="13"/>
      <c r="L13" s="13" t="e">
        <f t="shared" si="0"/>
        <v>#REF!</v>
      </c>
      <c r="M13" s="6"/>
    </row>
    <row r="14" spans="1:13" ht="21.6" customHeight="1" x14ac:dyDescent="0.15">
      <c r="B14" s="4" t="s">
        <v>220</v>
      </c>
      <c r="C14" s="3" t="s">
        <v>112</v>
      </c>
      <c r="D14" s="3" t="s">
        <v>106</v>
      </c>
      <c r="E14" s="3" t="s">
        <v>113</v>
      </c>
      <c r="F14" s="8" t="s">
        <v>93</v>
      </c>
      <c r="G14" s="6">
        <v>28</v>
      </c>
      <c r="H14" s="13" t="e">
        <f>ROUNDDOWN(#REF!*#REF!, 0)</f>
        <v>#REF!</v>
      </c>
      <c r="I14" s="13"/>
      <c r="J14" s="13"/>
      <c r="K14" s="13"/>
      <c r="L14" s="13" t="e">
        <f t="shared" si="0"/>
        <v>#REF!</v>
      </c>
      <c r="M14" s="6"/>
    </row>
    <row r="15" spans="1:13" ht="21.6" customHeight="1" x14ac:dyDescent="0.15">
      <c r="B15" s="4" t="s">
        <v>221</v>
      </c>
      <c r="C15" s="3" t="s">
        <v>114</v>
      </c>
      <c r="D15" s="3" t="s">
        <v>106</v>
      </c>
      <c r="E15" s="3" t="s">
        <v>115</v>
      </c>
      <c r="F15" s="8" t="s">
        <v>93</v>
      </c>
      <c r="G15" s="6">
        <v>6</v>
      </c>
      <c r="H15" s="13" t="e">
        <f>ROUNDDOWN(#REF!*#REF!, 0)</f>
        <v>#REF!</v>
      </c>
      <c r="I15" s="13"/>
      <c r="J15" s="13"/>
      <c r="K15" s="13"/>
      <c r="L15" s="13" t="e">
        <f t="shared" si="0"/>
        <v>#REF!</v>
      </c>
      <c r="M15" s="6"/>
    </row>
    <row r="16" spans="1:13" ht="21.6" customHeight="1" x14ac:dyDescent="0.15">
      <c r="B16" s="4" t="s">
        <v>222</v>
      </c>
      <c r="C16" s="3" t="s">
        <v>116</v>
      </c>
      <c r="D16" s="3" t="s">
        <v>117</v>
      </c>
      <c r="E16" s="3" t="s">
        <v>118</v>
      </c>
      <c r="F16" s="8" t="s">
        <v>87</v>
      </c>
      <c r="G16" s="6">
        <v>7</v>
      </c>
      <c r="H16" s="13" t="e">
        <f>ROUNDDOWN(#REF!*#REF!, 0)</f>
        <v>#REF!</v>
      </c>
      <c r="I16" s="13"/>
      <c r="J16" s="13"/>
      <c r="K16" s="13"/>
      <c r="L16" s="13" t="e">
        <f t="shared" si="0"/>
        <v>#REF!</v>
      </c>
      <c r="M16" s="6"/>
    </row>
    <row r="17" spans="2:13" ht="21.6" customHeight="1" x14ac:dyDescent="0.15">
      <c r="B17" s="4" t="s">
        <v>223</v>
      </c>
      <c r="C17" s="3" t="s">
        <v>119</v>
      </c>
      <c r="D17" s="3" t="s">
        <v>120</v>
      </c>
      <c r="E17" s="3" t="s">
        <v>121</v>
      </c>
      <c r="F17" s="8" t="s">
        <v>87</v>
      </c>
      <c r="G17" s="6">
        <v>435</v>
      </c>
      <c r="H17" s="13" t="e">
        <f>ROUNDDOWN(#REF!*#REF!, 0)</f>
        <v>#REF!</v>
      </c>
      <c r="I17" s="13"/>
      <c r="J17" s="13"/>
      <c r="K17" s="13"/>
      <c r="L17" s="13" t="e">
        <f t="shared" si="0"/>
        <v>#REF!</v>
      </c>
      <c r="M17" s="6"/>
    </row>
    <row r="18" spans="2:13" ht="21.6" customHeight="1" x14ac:dyDescent="0.15">
      <c r="B18" s="4" t="s">
        <v>224</v>
      </c>
      <c r="C18" s="3" t="s">
        <v>122</v>
      </c>
      <c r="D18" s="3" t="s">
        <v>120</v>
      </c>
      <c r="E18" s="3" t="s">
        <v>123</v>
      </c>
      <c r="F18" s="8" t="s">
        <v>87</v>
      </c>
      <c r="G18" s="6">
        <v>170</v>
      </c>
      <c r="H18" s="13" t="e">
        <f>ROUNDDOWN(#REF!*#REF!, 0)</f>
        <v>#REF!</v>
      </c>
      <c r="I18" s="13"/>
      <c r="J18" s="13"/>
      <c r="K18" s="13"/>
      <c r="L18" s="13" t="e">
        <f t="shared" si="0"/>
        <v>#REF!</v>
      </c>
      <c r="M18" s="6"/>
    </row>
    <row r="19" spans="2:13" ht="21.6" customHeight="1" x14ac:dyDescent="0.15">
      <c r="B19" s="4" t="s">
        <v>225</v>
      </c>
      <c r="C19" s="3" t="s">
        <v>124</v>
      </c>
      <c r="D19" s="3" t="s">
        <v>125</v>
      </c>
      <c r="E19" s="3" t="s">
        <v>126</v>
      </c>
      <c r="F19" s="8" t="s">
        <v>87</v>
      </c>
      <c r="G19" s="6">
        <v>145</v>
      </c>
      <c r="H19" s="13" t="e">
        <f>ROUNDDOWN(#REF!*#REF!, 0)</f>
        <v>#REF!</v>
      </c>
      <c r="I19" s="13"/>
      <c r="J19" s="13"/>
      <c r="K19" s="13"/>
      <c r="L19" s="13" t="e">
        <f t="shared" si="0"/>
        <v>#REF!</v>
      </c>
      <c r="M19" s="6"/>
    </row>
    <row r="20" spans="2:13" ht="21.6" customHeight="1" x14ac:dyDescent="0.15">
      <c r="B20" s="4" t="s">
        <v>226</v>
      </c>
      <c r="C20" s="3" t="s">
        <v>127</v>
      </c>
      <c r="D20" s="3" t="s">
        <v>125</v>
      </c>
      <c r="E20" s="3" t="s">
        <v>128</v>
      </c>
      <c r="F20" s="8" t="s">
        <v>87</v>
      </c>
      <c r="G20" s="6">
        <v>85</v>
      </c>
      <c r="H20" s="13" t="e">
        <f>ROUNDDOWN(#REF!*#REF!, 0)</f>
        <v>#REF!</v>
      </c>
      <c r="I20" s="13"/>
      <c r="J20" s="13"/>
      <c r="K20" s="13"/>
      <c r="L20" s="13" t="e">
        <f t="shared" si="0"/>
        <v>#REF!</v>
      </c>
      <c r="M20" s="6"/>
    </row>
    <row r="21" spans="2:13" ht="21.6" customHeight="1" x14ac:dyDescent="0.15">
      <c r="B21" s="4" t="s">
        <v>227</v>
      </c>
      <c r="C21" s="3" t="s">
        <v>129</v>
      </c>
      <c r="D21" s="3" t="s">
        <v>130</v>
      </c>
      <c r="E21" s="3" t="s">
        <v>131</v>
      </c>
      <c r="F21" s="8" t="s">
        <v>87</v>
      </c>
      <c r="G21" s="6">
        <v>32</v>
      </c>
      <c r="H21" s="13" t="e">
        <f>ROUNDDOWN(#REF!*#REF!, 0)</f>
        <v>#REF!</v>
      </c>
      <c r="I21" s="13"/>
      <c r="J21" s="13"/>
      <c r="K21" s="13"/>
      <c r="L21" s="13" t="e">
        <f t="shared" si="0"/>
        <v>#REF!</v>
      </c>
      <c r="M21" s="6"/>
    </row>
    <row r="22" spans="2:13" ht="21.6" customHeight="1" x14ac:dyDescent="0.15">
      <c r="B22" s="4" t="s">
        <v>228</v>
      </c>
      <c r="C22" s="3" t="s">
        <v>132</v>
      </c>
      <c r="D22" s="3" t="s">
        <v>130</v>
      </c>
      <c r="E22" s="3" t="s">
        <v>133</v>
      </c>
      <c r="F22" s="8" t="s">
        <v>87</v>
      </c>
      <c r="G22" s="6">
        <v>32</v>
      </c>
      <c r="H22" s="13" t="e">
        <f>ROUNDDOWN(#REF!*#REF!, 0)</f>
        <v>#REF!</v>
      </c>
      <c r="I22" s="13"/>
      <c r="J22" s="13"/>
      <c r="K22" s="13"/>
      <c r="L22" s="13" t="e">
        <f t="shared" si="0"/>
        <v>#REF!</v>
      </c>
      <c r="M22" s="6"/>
    </row>
    <row r="23" spans="2:13" ht="21.6" customHeight="1" x14ac:dyDescent="0.15">
      <c r="B23" s="4" t="s">
        <v>229</v>
      </c>
      <c r="C23" s="3" t="s">
        <v>134</v>
      </c>
      <c r="D23" s="3" t="s">
        <v>135</v>
      </c>
      <c r="E23" s="3" t="s">
        <v>136</v>
      </c>
      <c r="F23" s="8" t="s">
        <v>87</v>
      </c>
      <c r="G23" s="6">
        <v>71</v>
      </c>
      <c r="H23" s="13" t="e">
        <f>ROUNDDOWN(#REF!*#REF!, 0)</f>
        <v>#REF!</v>
      </c>
      <c r="I23" s="13"/>
      <c r="J23" s="13"/>
      <c r="K23" s="13"/>
      <c r="L23" s="13" t="e">
        <f t="shared" si="0"/>
        <v>#REF!</v>
      </c>
      <c r="M23" s="6"/>
    </row>
    <row r="24" spans="2:13" ht="21.6" customHeight="1" x14ac:dyDescent="0.15">
      <c r="B24" s="4" t="s">
        <v>230</v>
      </c>
      <c r="C24" s="3" t="s">
        <v>137</v>
      </c>
      <c r="D24" s="3" t="s">
        <v>138</v>
      </c>
      <c r="E24" s="3" t="s">
        <v>139</v>
      </c>
      <c r="F24" s="8" t="s">
        <v>93</v>
      </c>
      <c r="G24" s="6">
        <v>1</v>
      </c>
      <c r="H24" s="13" t="e">
        <f>ROUNDDOWN(#REF!*#REF!, 0)</f>
        <v>#REF!</v>
      </c>
      <c r="I24" s="13"/>
      <c r="J24" s="13"/>
      <c r="K24" s="13"/>
      <c r="L24" s="13" t="e">
        <f t="shared" si="0"/>
        <v>#REF!</v>
      </c>
      <c r="M24" s="6"/>
    </row>
    <row r="25" spans="2:13" ht="21.6" customHeight="1" x14ac:dyDescent="0.15">
      <c r="B25" s="4" t="s">
        <v>231</v>
      </c>
      <c r="C25" s="3" t="s">
        <v>140</v>
      </c>
      <c r="D25" s="3" t="s">
        <v>141</v>
      </c>
      <c r="E25" s="3" t="s">
        <v>142</v>
      </c>
      <c r="F25" s="8" t="s">
        <v>93</v>
      </c>
      <c r="G25" s="6">
        <v>3</v>
      </c>
      <c r="H25" s="13" t="e">
        <f>ROUNDDOWN(#REF!*#REF!, 0)</f>
        <v>#REF!</v>
      </c>
      <c r="I25" s="13"/>
      <c r="J25" s="13"/>
      <c r="K25" s="13"/>
      <c r="L25" s="13" t="e">
        <f t="shared" si="0"/>
        <v>#REF!</v>
      </c>
      <c r="M25" s="6"/>
    </row>
    <row r="26" spans="2:13" ht="21.6" customHeight="1" x14ac:dyDescent="0.15">
      <c r="B26" s="4" t="s">
        <v>232</v>
      </c>
      <c r="C26" s="3" t="s">
        <v>143</v>
      </c>
      <c r="D26" s="3" t="s">
        <v>144</v>
      </c>
      <c r="E26" s="3" t="s">
        <v>145</v>
      </c>
      <c r="F26" s="8" t="s">
        <v>93</v>
      </c>
      <c r="G26" s="6">
        <v>7</v>
      </c>
      <c r="H26" s="13" t="e">
        <f>ROUNDDOWN(#REF!*#REF!, 0)</f>
        <v>#REF!</v>
      </c>
      <c r="I26" s="13"/>
      <c r="J26" s="13"/>
      <c r="K26" s="13"/>
      <c r="L26" s="13" t="e">
        <f t="shared" si="0"/>
        <v>#REF!</v>
      </c>
      <c r="M26" s="6"/>
    </row>
    <row r="27" spans="2:13" ht="21.6" customHeight="1" x14ac:dyDescent="0.15">
      <c r="B27" s="4" t="s">
        <v>233</v>
      </c>
      <c r="C27" s="3" t="s">
        <v>146</v>
      </c>
      <c r="D27" s="3" t="s">
        <v>147</v>
      </c>
      <c r="E27" s="3"/>
      <c r="F27" s="8" t="s">
        <v>93</v>
      </c>
      <c r="G27" s="6">
        <v>9</v>
      </c>
      <c r="H27" s="13" t="e">
        <f>ROUNDDOWN(#REF!*#REF!, 0)</f>
        <v>#REF!</v>
      </c>
      <c r="I27" s="13"/>
      <c r="J27" s="13"/>
      <c r="K27" s="13"/>
      <c r="L27" s="13" t="e">
        <f t="shared" si="0"/>
        <v>#REF!</v>
      </c>
      <c r="M27" s="6"/>
    </row>
    <row r="28" spans="2:13" ht="21.6" customHeight="1" x14ac:dyDescent="0.15">
      <c r="B28" s="4" t="s">
        <v>234</v>
      </c>
      <c r="C28" s="3" t="s">
        <v>148</v>
      </c>
      <c r="D28" s="3" t="s">
        <v>149</v>
      </c>
      <c r="E28" s="3"/>
      <c r="F28" s="8" t="s">
        <v>93</v>
      </c>
      <c r="G28" s="6">
        <v>2</v>
      </c>
      <c r="H28" s="13" t="e">
        <f>ROUNDDOWN(#REF!*#REF!, 0)</f>
        <v>#REF!</v>
      </c>
      <c r="I28" s="13"/>
      <c r="J28" s="13"/>
      <c r="K28" s="13"/>
      <c r="L28" s="13" t="e">
        <f t="shared" si="0"/>
        <v>#REF!</v>
      </c>
      <c r="M28" s="6"/>
    </row>
    <row r="29" spans="2:13" ht="21.6" customHeight="1" x14ac:dyDescent="0.15">
      <c r="B29" s="4" t="s">
        <v>235</v>
      </c>
      <c r="C29" s="3" t="s">
        <v>150</v>
      </c>
      <c r="D29" s="3" t="s">
        <v>151</v>
      </c>
      <c r="E29" s="3" t="s">
        <v>152</v>
      </c>
      <c r="F29" s="8" t="s">
        <v>93</v>
      </c>
      <c r="G29" s="6">
        <v>32</v>
      </c>
      <c r="H29" s="13" t="e">
        <f>ROUNDDOWN(#REF!*#REF!, 0)</f>
        <v>#REF!</v>
      </c>
      <c r="I29" s="13"/>
      <c r="J29" s="13"/>
      <c r="K29" s="13"/>
      <c r="L29" s="13" t="e">
        <f t="shared" si="0"/>
        <v>#REF!</v>
      </c>
      <c r="M29" s="6"/>
    </row>
    <row r="30" spans="2:13" ht="21.6" customHeight="1" x14ac:dyDescent="0.15">
      <c r="B30" s="4" t="s">
        <v>236</v>
      </c>
      <c r="C30" s="3" t="s">
        <v>153</v>
      </c>
      <c r="D30" s="3" t="s">
        <v>154</v>
      </c>
      <c r="E30" s="3" t="s">
        <v>155</v>
      </c>
      <c r="F30" s="8" t="s">
        <v>93</v>
      </c>
      <c r="G30" s="6">
        <v>6</v>
      </c>
      <c r="H30" s="13" t="e">
        <f>ROUNDDOWN(#REF!*#REF!, 0)</f>
        <v>#REF!</v>
      </c>
      <c r="I30" s="13"/>
      <c r="J30" s="13"/>
      <c r="K30" s="13"/>
      <c r="L30" s="13" t="e">
        <f t="shared" si="0"/>
        <v>#REF!</v>
      </c>
      <c r="M30" s="6"/>
    </row>
    <row r="31" spans="2:13" ht="21.6" customHeight="1" x14ac:dyDescent="0.15">
      <c r="B31" s="4" t="s">
        <v>237</v>
      </c>
      <c r="C31" s="3" t="s">
        <v>156</v>
      </c>
      <c r="D31" s="3" t="s">
        <v>157</v>
      </c>
      <c r="E31" s="3" t="s">
        <v>158</v>
      </c>
      <c r="F31" s="8" t="s">
        <v>93</v>
      </c>
      <c r="G31" s="6">
        <v>24</v>
      </c>
      <c r="H31" s="13" t="e">
        <f>ROUNDDOWN(#REF!*#REF!, 0)</f>
        <v>#REF!</v>
      </c>
      <c r="I31" s="13"/>
      <c r="J31" s="13"/>
      <c r="K31" s="13"/>
      <c r="L31" s="13" t="e">
        <f t="shared" si="0"/>
        <v>#REF!</v>
      </c>
      <c r="M31" s="6"/>
    </row>
    <row r="32" spans="2:13" ht="21.6" customHeight="1" x14ac:dyDescent="0.15">
      <c r="B32" s="4" t="s">
        <v>238</v>
      </c>
      <c r="C32" s="3" t="s">
        <v>159</v>
      </c>
      <c r="D32" s="3" t="s">
        <v>160</v>
      </c>
      <c r="E32" s="3" t="s">
        <v>161</v>
      </c>
      <c r="F32" s="8" t="s">
        <v>93</v>
      </c>
      <c r="G32" s="6">
        <v>7</v>
      </c>
      <c r="H32" s="13" t="e">
        <f>ROUNDDOWN(#REF!*#REF!, 0)</f>
        <v>#REF!</v>
      </c>
      <c r="I32" s="13"/>
      <c r="J32" s="13"/>
      <c r="K32" s="13"/>
      <c r="L32" s="13" t="e">
        <f t="shared" si="0"/>
        <v>#REF!</v>
      </c>
      <c r="M32" s="6"/>
    </row>
    <row r="33" spans="2:13" ht="21.6" customHeight="1" x14ac:dyDescent="0.15">
      <c r="B33" s="4" t="s">
        <v>239</v>
      </c>
      <c r="C33" s="3" t="s">
        <v>162</v>
      </c>
      <c r="D33" s="3" t="s">
        <v>163</v>
      </c>
      <c r="E33" s="3" t="s">
        <v>164</v>
      </c>
      <c r="F33" s="8" t="s">
        <v>93</v>
      </c>
      <c r="G33" s="6">
        <v>1</v>
      </c>
      <c r="H33" s="13" t="e">
        <f>ROUNDDOWN(#REF!*#REF!, 0)</f>
        <v>#REF!</v>
      </c>
      <c r="I33" s="13"/>
      <c r="J33" s="13"/>
      <c r="K33" s="13"/>
      <c r="L33" s="13" t="e">
        <f t="shared" si="0"/>
        <v>#REF!</v>
      </c>
      <c r="M33" s="6"/>
    </row>
    <row r="34" spans="2:13" ht="21.6" customHeight="1" x14ac:dyDescent="0.15">
      <c r="B34" s="4" t="s">
        <v>240</v>
      </c>
      <c r="C34" s="3" t="s">
        <v>165</v>
      </c>
      <c r="D34" s="3" t="s">
        <v>166</v>
      </c>
      <c r="E34" s="3"/>
      <c r="F34" s="8" t="s">
        <v>93</v>
      </c>
      <c r="G34" s="6">
        <v>2</v>
      </c>
      <c r="H34" s="13" t="e">
        <f>ROUNDDOWN(#REF!*#REF!, 0)</f>
        <v>#REF!</v>
      </c>
      <c r="I34" s="13"/>
      <c r="J34" s="13"/>
      <c r="K34" s="13"/>
      <c r="L34" s="13" t="e">
        <f t="shared" si="0"/>
        <v>#REF!</v>
      </c>
      <c r="M34" s="6"/>
    </row>
    <row r="35" spans="2:13" ht="21.6" customHeight="1" x14ac:dyDescent="0.15">
      <c r="B35" s="4" t="s">
        <v>241</v>
      </c>
      <c r="C35" s="3" t="s">
        <v>167</v>
      </c>
      <c r="D35" s="3" t="s">
        <v>168</v>
      </c>
      <c r="E35" s="3" t="s">
        <v>169</v>
      </c>
      <c r="F35" s="8" t="s">
        <v>93</v>
      </c>
      <c r="G35" s="6">
        <v>1</v>
      </c>
      <c r="H35" s="13" t="e">
        <f>ROUNDDOWN(#REF!*#REF!, 0)</f>
        <v>#REF!</v>
      </c>
      <c r="I35" s="13"/>
      <c r="J35" s="13"/>
      <c r="K35" s="13"/>
      <c r="L35" s="13" t="e">
        <f t="shared" si="0"/>
        <v>#REF!</v>
      </c>
      <c r="M35" s="6"/>
    </row>
    <row r="36" spans="2:13" ht="21.6" customHeight="1" x14ac:dyDescent="0.15">
      <c r="B36" s="4" t="s">
        <v>242</v>
      </c>
      <c r="C36" s="3" t="s">
        <v>170</v>
      </c>
      <c r="D36" s="3" t="s">
        <v>171</v>
      </c>
      <c r="E36" s="3" t="s">
        <v>172</v>
      </c>
      <c r="F36" s="8" t="s">
        <v>93</v>
      </c>
      <c r="G36" s="6">
        <v>1</v>
      </c>
      <c r="H36" s="13" t="e">
        <f>ROUNDDOWN(#REF!*#REF!, 0)</f>
        <v>#REF!</v>
      </c>
      <c r="I36" s="13"/>
      <c r="J36" s="13"/>
      <c r="K36" s="13"/>
      <c r="L36" s="13" t="e">
        <f t="shared" si="0"/>
        <v>#REF!</v>
      </c>
      <c r="M36" s="6"/>
    </row>
    <row r="37" spans="2:13" ht="21.6" customHeight="1" x14ac:dyDescent="0.15">
      <c r="B37" s="4" t="s">
        <v>243</v>
      </c>
      <c r="C37" s="3" t="s">
        <v>173</v>
      </c>
      <c r="D37" s="3" t="s">
        <v>174</v>
      </c>
      <c r="E37" s="3"/>
      <c r="F37" s="8" t="s">
        <v>93</v>
      </c>
      <c r="G37" s="6">
        <v>2</v>
      </c>
      <c r="H37" s="13" t="e">
        <f>ROUNDDOWN(#REF!*#REF!, 0)</f>
        <v>#REF!</v>
      </c>
      <c r="I37" s="13"/>
      <c r="J37" s="13"/>
      <c r="K37" s="13"/>
      <c r="L37" s="13" t="e">
        <f t="shared" si="0"/>
        <v>#REF!</v>
      </c>
      <c r="M37" s="6"/>
    </row>
    <row r="38" spans="2:13" ht="21.6" customHeight="1" x14ac:dyDescent="0.15">
      <c r="B38" s="4" t="s">
        <v>244</v>
      </c>
      <c r="C38" s="3" t="s">
        <v>175</v>
      </c>
      <c r="D38" s="3" t="s">
        <v>176</v>
      </c>
      <c r="E38" s="3"/>
      <c r="F38" s="8" t="s">
        <v>177</v>
      </c>
      <c r="G38" s="6">
        <v>1</v>
      </c>
      <c r="H38" s="13" t="e">
        <f>ROUNDDOWN(#REF!*#REF!, 0)</f>
        <v>#REF!</v>
      </c>
      <c r="I38" s="13"/>
      <c r="J38" s="13"/>
      <c r="K38" s="13"/>
      <c r="L38" s="13" t="e">
        <f t="shared" si="0"/>
        <v>#REF!</v>
      </c>
      <c r="M38" s="6"/>
    </row>
    <row r="39" spans="2:13" ht="21.6" customHeight="1" x14ac:dyDescent="0.15">
      <c r="B39" s="4" t="s">
        <v>245</v>
      </c>
      <c r="C39" s="3" t="s">
        <v>178</v>
      </c>
      <c r="D39" s="3" t="s">
        <v>179</v>
      </c>
      <c r="E39" s="3"/>
      <c r="F39" s="8" t="s">
        <v>177</v>
      </c>
      <c r="G39" s="6">
        <v>1</v>
      </c>
      <c r="H39" s="13" t="e">
        <f>ROUNDDOWN(#REF!*#REF!, 0)</f>
        <v>#REF!</v>
      </c>
      <c r="I39" s="13"/>
      <c r="J39" s="13"/>
      <c r="K39" s="13"/>
      <c r="L39" s="13" t="e">
        <f t="shared" si="0"/>
        <v>#REF!</v>
      </c>
      <c r="M39" s="6"/>
    </row>
    <row r="40" spans="2:13" ht="21.6" customHeight="1" x14ac:dyDescent="0.15">
      <c r="B40" s="4" t="s">
        <v>246</v>
      </c>
      <c r="C40" s="3" t="s">
        <v>180</v>
      </c>
      <c r="D40" s="3" t="s">
        <v>181</v>
      </c>
      <c r="E40" s="3" t="s">
        <v>182</v>
      </c>
      <c r="F40" s="8" t="s">
        <v>183</v>
      </c>
      <c r="G40" s="6">
        <v>8</v>
      </c>
      <c r="H40" s="13" t="e">
        <f>ROUNDDOWN(#REF!*#REF!, 0)</f>
        <v>#REF!</v>
      </c>
      <c r="I40" s="13"/>
      <c r="J40" s="13"/>
      <c r="K40" s="13"/>
      <c r="L40" s="13" t="e">
        <f t="shared" si="0"/>
        <v>#REF!</v>
      </c>
      <c r="M40" s="6"/>
    </row>
    <row r="41" spans="2:13" ht="21.6" customHeight="1" x14ac:dyDescent="0.15">
      <c r="B41" s="4" t="s">
        <v>247</v>
      </c>
      <c r="C41" s="3" t="s">
        <v>184</v>
      </c>
      <c r="D41" s="3" t="s">
        <v>185</v>
      </c>
      <c r="E41" s="3"/>
      <c r="F41" s="8" t="s">
        <v>93</v>
      </c>
      <c r="G41" s="6">
        <v>2</v>
      </c>
      <c r="H41" s="13" t="e">
        <f>ROUNDDOWN(#REF!*#REF!, 0)</f>
        <v>#REF!</v>
      </c>
      <c r="I41" s="13"/>
      <c r="J41" s="13"/>
      <c r="K41" s="13"/>
      <c r="L41" s="13" t="e">
        <f t="shared" si="0"/>
        <v>#REF!</v>
      </c>
      <c r="M41" s="6"/>
    </row>
    <row r="42" spans="2:13" ht="21.6" customHeight="1" x14ac:dyDescent="0.15">
      <c r="B42" s="4" t="s">
        <v>248</v>
      </c>
      <c r="C42" s="3" t="s">
        <v>186</v>
      </c>
      <c r="D42" s="3" t="s">
        <v>187</v>
      </c>
      <c r="E42" s="3"/>
      <c r="F42" s="8" t="s">
        <v>93</v>
      </c>
      <c r="G42" s="6">
        <v>1</v>
      </c>
      <c r="H42" s="13" t="e">
        <f>ROUNDDOWN(#REF!*#REF!, 0)</f>
        <v>#REF!</v>
      </c>
      <c r="I42" s="13"/>
      <c r="J42" s="13"/>
      <c r="K42" s="13"/>
      <c r="L42" s="13" t="e">
        <f t="shared" si="0"/>
        <v>#REF!</v>
      </c>
      <c r="M42" s="6"/>
    </row>
    <row r="43" spans="2:13" ht="21.6" customHeight="1" x14ac:dyDescent="0.15">
      <c r="B43" s="4" t="s">
        <v>249</v>
      </c>
      <c r="C43" s="3" t="s">
        <v>188</v>
      </c>
      <c r="D43" s="3" t="s">
        <v>189</v>
      </c>
      <c r="E43" s="3"/>
      <c r="F43" s="8" t="s">
        <v>190</v>
      </c>
      <c r="G43" s="6">
        <v>1</v>
      </c>
      <c r="H43" s="13" t="e">
        <f>ROUNDDOWN(#REF!*#REF!, 0)</f>
        <v>#REF!</v>
      </c>
      <c r="I43" s="13"/>
      <c r="J43" s="13"/>
      <c r="K43" s="13"/>
      <c r="L43" s="13" t="e">
        <f t="shared" si="0"/>
        <v>#REF!</v>
      </c>
      <c r="M43" s="6"/>
    </row>
    <row r="44" spans="2:13" ht="21.6" customHeight="1" x14ac:dyDescent="0.15">
      <c r="B44" s="4" t="s">
        <v>250</v>
      </c>
      <c r="C44" s="3" t="s">
        <v>191</v>
      </c>
      <c r="D44" s="3" t="s">
        <v>192</v>
      </c>
      <c r="E44" s="3"/>
      <c r="F44" s="8" t="s">
        <v>93</v>
      </c>
      <c r="G44" s="6">
        <v>1</v>
      </c>
      <c r="H44" s="13" t="e">
        <f>ROUNDDOWN(#REF!*#REF!, 0)</f>
        <v>#REF!</v>
      </c>
      <c r="I44" s="13"/>
      <c r="J44" s="13"/>
      <c r="K44" s="13"/>
      <c r="L44" s="13" t="e">
        <f t="shared" si="0"/>
        <v>#REF!</v>
      </c>
      <c r="M44" s="6"/>
    </row>
    <row r="45" spans="2:13" ht="21.6" customHeight="1" x14ac:dyDescent="0.15">
      <c r="B45" s="4" t="s">
        <v>251</v>
      </c>
      <c r="C45" s="3" t="s">
        <v>193</v>
      </c>
      <c r="D45" s="3" t="s">
        <v>194</v>
      </c>
      <c r="E45" s="3" t="s">
        <v>195</v>
      </c>
      <c r="F45" s="8" t="s">
        <v>196</v>
      </c>
      <c r="G45" s="6">
        <v>55</v>
      </c>
      <c r="H45" s="13"/>
      <c r="I45" s="13" t="e">
        <f>ROUNDDOWN(#REF!, 0)</f>
        <v>#REF!</v>
      </c>
      <c r="J45" s="13"/>
      <c r="K45" s="13"/>
      <c r="L45" s="13" t="e">
        <f t="shared" si="0"/>
        <v>#REF!</v>
      </c>
      <c r="M45" s="6"/>
    </row>
    <row r="46" spans="2:13" ht="21.6" customHeight="1" x14ac:dyDescent="0.15">
      <c r="B46" s="4" t="s">
        <v>252</v>
      </c>
      <c r="C46" s="3" t="s">
        <v>197</v>
      </c>
      <c r="D46" s="3" t="s">
        <v>194</v>
      </c>
      <c r="E46" s="3" t="s">
        <v>198</v>
      </c>
      <c r="F46" s="8" t="s">
        <v>196</v>
      </c>
      <c r="G46" s="6">
        <v>1</v>
      </c>
      <c r="H46" s="13"/>
      <c r="I46" s="13" t="e">
        <f>ROUNDDOWN(#REF!, 0)</f>
        <v>#REF!</v>
      </c>
      <c r="J46" s="13"/>
      <c r="K46" s="13"/>
      <c r="L46" s="13" t="e">
        <f t="shared" si="0"/>
        <v>#REF!</v>
      </c>
      <c r="M46" s="6"/>
    </row>
    <row r="47" spans="2:13" ht="21.6" customHeight="1" x14ac:dyDescent="0.15">
      <c r="B47" s="4" t="s">
        <v>253</v>
      </c>
      <c r="C47" s="3" t="s">
        <v>199</v>
      </c>
      <c r="D47" s="3" t="s">
        <v>194</v>
      </c>
      <c r="E47" s="3" t="s">
        <v>200</v>
      </c>
      <c r="F47" s="8" t="s">
        <v>196</v>
      </c>
      <c r="G47" s="6">
        <v>0.19600000000000001</v>
      </c>
      <c r="H47" s="13"/>
      <c r="I47" s="13" t="e">
        <f>ROUNDDOWN(#REF!, 0)</f>
        <v>#REF!</v>
      </c>
      <c r="J47" s="13"/>
      <c r="K47" s="13"/>
      <c r="L47" s="13" t="e">
        <f t="shared" si="0"/>
        <v>#REF!</v>
      </c>
      <c r="M47" s="6"/>
    </row>
    <row r="48" spans="2:13" ht="21.6" customHeight="1" x14ac:dyDescent="0.15">
      <c r="B48" s="4" t="s">
        <v>254</v>
      </c>
      <c r="C48" s="3" t="s">
        <v>201</v>
      </c>
      <c r="D48" s="3" t="s">
        <v>194</v>
      </c>
      <c r="E48" s="3" t="s">
        <v>202</v>
      </c>
      <c r="F48" s="8" t="s">
        <v>196</v>
      </c>
      <c r="G48" s="6">
        <v>1</v>
      </c>
      <c r="H48" s="13"/>
      <c r="I48" s="13" t="e">
        <f>ROUNDDOWN(#REF!, 0)</f>
        <v>#REF!</v>
      </c>
      <c r="J48" s="13"/>
      <c r="K48" s="13"/>
      <c r="L48" s="13" t="e">
        <f t="shared" si="0"/>
        <v>#REF!</v>
      </c>
      <c r="M48" s="6"/>
    </row>
    <row r="49" spans="2:13" ht="21.6" customHeight="1" x14ac:dyDescent="0.15">
      <c r="B49" s="4" t="s">
        <v>255</v>
      </c>
      <c r="C49" s="3" t="s">
        <v>203</v>
      </c>
      <c r="D49" s="3" t="s">
        <v>194</v>
      </c>
      <c r="E49" s="3" t="s">
        <v>204</v>
      </c>
      <c r="F49" s="8" t="s">
        <v>196</v>
      </c>
      <c r="G49" s="6">
        <v>1</v>
      </c>
      <c r="H49" s="13"/>
      <c r="I49" s="13" t="e">
        <f>ROUNDDOWN(#REF!, 0)</f>
        <v>#REF!</v>
      </c>
      <c r="J49" s="13"/>
      <c r="K49" s="13"/>
      <c r="L49" s="13" t="e">
        <f t="shared" si="0"/>
        <v>#REF!</v>
      </c>
      <c r="M49" s="6"/>
    </row>
    <row r="50" spans="2:13" ht="21.6" customHeight="1" x14ac:dyDescent="0.15">
      <c r="B50" s="4" t="s">
        <v>256</v>
      </c>
      <c r="C50" s="3" t="s">
        <v>205</v>
      </c>
      <c r="D50" s="3" t="s">
        <v>194</v>
      </c>
      <c r="E50" s="3" t="s">
        <v>206</v>
      </c>
      <c r="F50" s="8" t="s">
        <v>196</v>
      </c>
      <c r="G50" s="6">
        <v>0.22</v>
      </c>
      <c r="H50" s="13"/>
      <c r="I50" s="13" t="e">
        <f>ROUNDDOWN(#REF!, 0)</f>
        <v>#REF!</v>
      </c>
      <c r="J50" s="13"/>
      <c r="K50" s="13"/>
      <c r="L50" s="13" t="e">
        <f t="shared" si="0"/>
        <v>#REF!</v>
      </c>
      <c r="M50" s="6"/>
    </row>
    <row r="51" spans="2:13" ht="21.6" customHeight="1" x14ac:dyDescent="0.15">
      <c r="B51" s="4" t="s">
        <v>257</v>
      </c>
      <c r="C51" s="3" t="s">
        <v>207</v>
      </c>
      <c r="D51" s="3" t="s">
        <v>194</v>
      </c>
      <c r="E51" s="3" t="s">
        <v>208</v>
      </c>
      <c r="F51" s="8" t="s">
        <v>196</v>
      </c>
      <c r="G51" s="6">
        <v>0.36</v>
      </c>
      <c r="H51" s="13"/>
      <c r="I51" s="13" t="e">
        <f>ROUNDDOWN(#REF!, 0)</f>
        <v>#REF!</v>
      </c>
      <c r="J51" s="13"/>
      <c r="K51" s="13"/>
      <c r="L51" s="13" t="e">
        <f t="shared" si="0"/>
        <v>#REF!</v>
      </c>
      <c r="M51" s="6"/>
    </row>
    <row r="52" spans="2:13" ht="21.6" customHeight="1" x14ac:dyDescent="0.15">
      <c r="C52" s="3"/>
      <c r="D52" s="3"/>
      <c r="E52" s="3"/>
      <c r="F52" s="8"/>
      <c r="G52" s="6"/>
      <c r="H52" s="13"/>
      <c r="I52" s="13"/>
      <c r="J52" s="13"/>
      <c r="K52" s="13"/>
      <c r="L52" s="13"/>
      <c r="M52" s="6"/>
    </row>
    <row r="53" spans="2:13" ht="21.6" customHeight="1" x14ac:dyDescent="0.15">
      <c r="C53" s="3"/>
      <c r="D53" s="3"/>
      <c r="E53" s="3"/>
      <c r="F53" s="8"/>
      <c r="G53" s="6"/>
      <c r="H53" s="13"/>
      <c r="I53" s="13"/>
      <c r="J53" s="13"/>
      <c r="K53" s="13"/>
      <c r="L53" s="13"/>
      <c r="M53" s="6"/>
    </row>
    <row r="54" spans="2:13" ht="21.6" customHeight="1" x14ac:dyDescent="0.15">
      <c r="C54" s="3"/>
      <c r="D54" s="3"/>
      <c r="E54" s="3"/>
      <c r="F54" s="8"/>
      <c r="G54" s="6"/>
      <c r="H54" s="13"/>
      <c r="I54" s="13"/>
      <c r="J54" s="13"/>
      <c r="K54" s="13"/>
      <c r="L54" s="13"/>
      <c r="M54" s="6"/>
    </row>
    <row r="55" spans="2:13" ht="21.6" customHeight="1" x14ac:dyDescent="0.15">
      <c r="C55" s="3"/>
      <c r="D55" s="3"/>
      <c r="E55" s="3"/>
      <c r="F55" s="8"/>
      <c r="G55" s="6"/>
      <c r="H55" s="13"/>
      <c r="I55" s="13"/>
      <c r="J55" s="13"/>
      <c r="K55" s="13"/>
      <c r="L55" s="13"/>
      <c r="M55" s="6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34"/>
  <sheetViews>
    <sheetView workbookViewId="0"/>
  </sheetViews>
  <sheetFormatPr defaultRowHeight="18.95" customHeight="1" x14ac:dyDescent="0.15"/>
  <cols>
    <col min="1" max="1" width="4.6640625" style="10" customWidth="1"/>
    <col min="2" max="2" width="73" customWidth="1"/>
  </cols>
  <sheetData>
    <row r="1" spans="1:2" ht="20.25" x14ac:dyDescent="0.25">
      <c r="B1" s="9" t="s">
        <v>21</v>
      </c>
    </row>
    <row r="2" spans="1:2" ht="18.95" customHeight="1" x14ac:dyDescent="0.15">
      <c r="A2" s="10" t="s">
        <v>19</v>
      </c>
      <c r="B2" t="s">
        <v>44</v>
      </c>
    </row>
    <row r="3" spans="1:2" ht="18.95" customHeight="1" x14ac:dyDescent="0.15">
      <c r="B3" t="s">
        <v>45</v>
      </c>
    </row>
    <row r="4" spans="1:2" ht="18.95" customHeight="1" x14ac:dyDescent="0.15">
      <c r="A4" s="10" t="s">
        <v>24</v>
      </c>
      <c r="B4" t="s">
        <v>46</v>
      </c>
    </row>
    <row r="5" spans="1:2" ht="18.95" customHeight="1" x14ac:dyDescent="0.15">
      <c r="B5" t="s">
        <v>47</v>
      </c>
    </row>
    <row r="6" spans="1:2" ht="18.95" customHeight="1" x14ac:dyDescent="0.15">
      <c r="A6" s="10" t="s">
        <v>20</v>
      </c>
      <c r="B6" t="s">
        <v>48</v>
      </c>
    </row>
    <row r="7" spans="1:2" ht="18.95" customHeight="1" x14ac:dyDescent="0.15">
      <c r="A7" s="10" t="s">
        <v>22</v>
      </c>
      <c r="B7" t="s">
        <v>49</v>
      </c>
    </row>
    <row r="8" spans="1:2" ht="18.95" customHeight="1" x14ac:dyDescent="0.15">
      <c r="B8" t="s">
        <v>23</v>
      </c>
    </row>
    <row r="9" spans="1:2" ht="18.95" customHeight="1" x14ac:dyDescent="0.15">
      <c r="B9" t="s">
        <v>50</v>
      </c>
    </row>
    <row r="10" spans="1:2" ht="18.95" customHeight="1" x14ac:dyDescent="0.15">
      <c r="B10" t="s">
        <v>51</v>
      </c>
    </row>
    <row r="11" spans="1:2" ht="18.95" customHeight="1" x14ac:dyDescent="0.15">
      <c r="A11" s="10" t="s">
        <v>2</v>
      </c>
      <c r="B11" t="s">
        <v>52</v>
      </c>
    </row>
    <row r="12" spans="1:2" ht="18.95" customHeight="1" x14ac:dyDescent="0.15">
      <c r="A12" s="10" t="s">
        <v>25</v>
      </c>
      <c r="B12" t="s">
        <v>53</v>
      </c>
    </row>
    <row r="13" spans="1:2" ht="18.95" customHeight="1" x14ac:dyDescent="0.15">
      <c r="B13" t="s">
        <v>54</v>
      </c>
    </row>
    <row r="14" spans="1:2" ht="18.95" customHeight="1" x14ac:dyDescent="0.15">
      <c r="B14" t="s">
        <v>55</v>
      </c>
    </row>
    <row r="15" spans="1:2" ht="18.95" customHeight="1" x14ac:dyDescent="0.15">
      <c r="B15" t="s">
        <v>56</v>
      </c>
    </row>
    <row r="16" spans="1:2" ht="18.95" customHeight="1" x14ac:dyDescent="0.15">
      <c r="B16" t="s">
        <v>27</v>
      </c>
    </row>
    <row r="17" spans="1:2" ht="18.95" customHeight="1" x14ac:dyDescent="0.15">
      <c r="A17" s="10" t="s">
        <v>26</v>
      </c>
      <c r="B17" t="s">
        <v>57</v>
      </c>
    </row>
    <row r="18" spans="1:2" ht="18.95" customHeight="1" x14ac:dyDescent="0.15">
      <c r="A18" s="10" t="s">
        <v>58</v>
      </c>
      <c r="B18" s="15" t="s">
        <v>59</v>
      </c>
    </row>
    <row r="19" spans="1:2" ht="18.95" customHeight="1" x14ac:dyDescent="0.15">
      <c r="A19" s="10" t="s">
        <v>60</v>
      </c>
      <c r="B19" t="s">
        <v>61</v>
      </c>
    </row>
    <row r="20" spans="1:2" ht="18.95" customHeight="1" x14ac:dyDescent="0.15">
      <c r="A20" s="10" t="s">
        <v>65</v>
      </c>
      <c r="B20" t="s">
        <v>66</v>
      </c>
    </row>
    <row r="21" spans="1:2" ht="18.95" customHeight="1" x14ac:dyDescent="0.15">
      <c r="A21" s="10" t="s">
        <v>67</v>
      </c>
      <c r="B21" t="s">
        <v>62</v>
      </c>
    </row>
    <row r="33" spans="2:2" ht="18.95" customHeight="1" x14ac:dyDescent="0.15">
      <c r="B33" t="s">
        <v>63</v>
      </c>
    </row>
    <row r="34" spans="2:2" ht="18.95" customHeight="1" x14ac:dyDescent="0.15">
      <c r="B34" t="s">
        <v>64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원가</vt:lpstr>
      <vt:lpstr>총괄표</vt:lpstr>
      <vt:lpstr>내역서</vt:lpstr>
      <vt:lpstr>단위일위대가</vt:lpstr>
      <vt:lpstr>합산자재</vt:lpstr>
      <vt:lpstr>사용설명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admin</cp:lastModifiedBy>
  <cp:lastPrinted>2012-05-12T23:39:48Z</cp:lastPrinted>
  <dcterms:created xsi:type="dcterms:W3CDTF">2002-09-09T02:35:17Z</dcterms:created>
  <dcterms:modified xsi:type="dcterms:W3CDTF">2023-07-21T06:00:40Z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MtMDctMjFUMDE6NTI6NDhaIiwicElEIjo0MTk0MzA0LCJ0cmFjZUlkIjoiMENBNzQ1RDg5ODRCNDQ0NTlBMUNEQkE1MEI5NzI3NUUiLCJ1c2VyQ29kZSI6IjIyMTIwMiJ9LCJub2RlMiI6eyJkc2QiOiIwMTAwMDAwMDAwMDAyNjQzIiwibG9nVGltZSI6IjIwMjMtMDctMjFUMDE6NTI6NDhaIiwicElEIjo0MTk0MzA0LCJ0cmFjZUlkIjoiMENBNzQ1RDg5ODRCNDQ0NTlBMUNEQkE1MEI5NzI3NUUiLCJ1c2VyQ29kZSI6IjIyMTIwMiJ9LCJub2RlMyI6eyJkc2QiOiIwMTAwMDAwMDAwMDAyNjQzIiwibG9nVGltZSI6IjIwMjMtMDctMjFUMDE6NTI6NDhaIiwicElEIjo0MTk0MzA0LCJ0cmFjZUlkIjoiMENBNzQ1RDg5ODRCNDQ0NTlBMUNEQkE1MEI5NzI3NUUiLCJ1c2VyQ29kZSI6IjIyMTIwMiJ9LCJub2RlNCI6eyJkc2QiOiIwMTAwMDAwMDAwMDAyNjQzIiwibG9nVGltZSI6IjIwMjMtMDctMjFUMDY6MDE6MDFaIiwicElEIjo0MTk0MzA0LCJ0cmFjZUlkIjoiQjRCRkQ3REM4NjNBNDg2MkE3RkI1Q0E5RURCRDdBQUEiLCJ1c2VyQ29kZSI6IjIyMTIwMiJ9LCJub2RlNSI6eyJkc2QiOiIwMDAwMDAwMDAwMDAwMDAwIiwibG9nVGltZSI6IjIwMjMtMDctMjFUMDY6MDE6MzRaIiwicElEIjoyMDQ4LCJ0cmFjZUlkIjoiNTM5M0I3MjE4QjQzNDQyM0EyM0FDQTdDRTI4QUVBMDMiLCJ1c2VyQ29kZSI6IjIyMTIwMiJ9LCJub2RlQ291bnQiOjN9</vt:lpwstr>
  </property>
  <property fmtid="{D5CDD505-2E9C-101B-9397-08002B2CF9AE}" name="FDRClass" pid="5">
    <vt:lpwstr>1</vt:lpwstr>
  </property>
  <property fmtid="{D5CDD505-2E9C-101B-9397-08002B2CF9AE}" name="FDRDate" pid="6">
    <vt:lpwstr>20230721T024830Z</vt:lpwstr>
  </property>
  <property fmtid="{D5CDD505-2E9C-101B-9397-08002B2CF9AE}" name="FDRDomainID" pid="7">
    <vt:lpwstr>0100000000002643</vt:lpwstr>
  </property>
  <property fmtid="{D5CDD505-2E9C-101B-9397-08002B2CF9AE}" name="FDRSet" pid="8">
    <vt:lpwstr>auto</vt:lpwstr>
  </property>
  <property fmtid="{D5CDD505-2E9C-101B-9397-08002B2CF9AE}" name="FDRSys" pid="9">
    <vt:lpwstr>Fasoo Data Radar Client Agent</vt:lpwstr>
  </property>
  <property fmtid="{D5CDD505-2E9C-101B-9397-08002B2CF9AE}" name="FDRver" pid="10">
    <vt:lpwstr>1.0</vt:lpwstr>
  </property>
</Properties>
</file>