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admin\Desktop\230108 (MAUM돌봄 융합교육센터 인프라 구축공사 -\입찰\"/>
    </mc:Choice>
  </mc:AlternateContent>
  <xr:revisionPtr revIDLastSave="0" documentId="13_ncr:1_{48502282-F383-46FB-9C4F-666FEFD33621}" xr6:coauthVersionLast="36" xr6:coauthVersionMax="36" xr10:uidLastSave="{00000000-0000-0000-0000-000000000000}"/>
  <bookViews>
    <workbookView xWindow="-120" yWindow="-120" windowWidth="29040" windowHeight="15840" firstSheet="2" activeTab="2" xr2:uid="{00000000-000D-0000-FFFF-FFFF00000000}"/>
  </bookViews>
  <sheets>
    <sheet name="겉표지" sheetId="45" state="hidden" r:id="rId1"/>
    <sheet name="표지" sheetId="46" state="hidden" r:id="rId2"/>
    <sheet name="원가" sheetId="47" r:id="rId3"/>
    <sheet name="총괄표" sheetId="48" r:id="rId4"/>
    <sheet name="내역서" sheetId="50" r:id="rId5"/>
    <sheet name="합산자재" sheetId="56" state="hidden" r:id="rId6"/>
    <sheet name="옵션" sheetId="58" state="hidden" r:id="rId7"/>
    <sheet name="사용설명" sheetId="3" state="hidden" r:id="rId8"/>
  </sheets>
  <definedNames>
    <definedName name="_xlnm.Print_Area" localSheetId="0">겉표지!$A$1:$I$49</definedName>
    <definedName name="_xlnm.Print_Area" localSheetId="4">내역서!$A$1:$Q$81</definedName>
    <definedName name="_xlnm.Print_Area" localSheetId="2">원가!$A$1:$E$35</definedName>
    <definedName name="_xlnm.Print_Area" localSheetId="3">총괄표!$A$1:$Q$29</definedName>
    <definedName name="_xlnm.Print_Area" localSheetId="1">표지!$A$1:$K$45</definedName>
    <definedName name="_xlnm.Print_Titles" localSheetId="4">내역서!$1:$3</definedName>
    <definedName name="_xlnm.Print_Titles" localSheetId="3">총괄표!$1:$3</definedName>
    <definedName name="_xlnm.Print_Titles" localSheetId="5">합산자재!$1:$3</definedName>
  </definedNames>
  <calcPr calcId="191029"/>
</workbook>
</file>

<file path=xl/calcChain.xml><?xml version="1.0" encoding="utf-8"?>
<calcChain xmlns="http://schemas.openxmlformats.org/spreadsheetml/2006/main">
  <c r="I8" i="48" l="1"/>
  <c r="L8" i="48"/>
  <c r="N8" i="48"/>
  <c r="I9" i="48"/>
  <c r="L9" i="48"/>
  <c r="N9" i="48"/>
  <c r="P9" i="48" s="1"/>
  <c r="I10" i="48"/>
  <c r="L10" i="48"/>
  <c r="N10" i="48"/>
  <c r="I11" i="48"/>
  <c r="L11" i="48"/>
  <c r="N11" i="48"/>
  <c r="I12" i="48"/>
  <c r="L12" i="48"/>
  <c r="N12" i="48"/>
  <c r="I13" i="48"/>
  <c r="L13" i="48"/>
  <c r="N13" i="48"/>
  <c r="P13" i="48" s="1"/>
  <c r="I14" i="48"/>
  <c r="L14" i="48"/>
  <c r="N14" i="48"/>
  <c r="I15" i="48"/>
  <c r="L15" i="48"/>
  <c r="N15" i="48"/>
  <c r="I16" i="48"/>
  <c r="L16" i="48"/>
  <c r="N16" i="48"/>
  <c r="I17" i="48"/>
  <c r="L17" i="48"/>
  <c r="N17" i="48"/>
  <c r="P17" i="48" s="1"/>
  <c r="I18" i="48"/>
  <c r="L18" i="48"/>
  <c r="N18" i="48"/>
  <c r="I19" i="48"/>
  <c r="L19" i="48"/>
  <c r="N19" i="48"/>
  <c r="I20" i="48"/>
  <c r="L20" i="48"/>
  <c r="N20" i="48"/>
  <c r="I21" i="48"/>
  <c r="L21" i="48"/>
  <c r="N21" i="48"/>
  <c r="P21" i="48" s="1"/>
  <c r="I22" i="48"/>
  <c r="L22" i="48"/>
  <c r="N22" i="48"/>
  <c r="I23" i="48"/>
  <c r="L23" i="48"/>
  <c r="N23" i="48"/>
  <c r="I24" i="48"/>
  <c r="L24" i="48"/>
  <c r="N24" i="48"/>
  <c r="I25" i="48"/>
  <c r="L25" i="48"/>
  <c r="N25" i="48"/>
  <c r="P25" i="48" s="1"/>
  <c r="I26" i="48"/>
  <c r="L26" i="48"/>
  <c r="N26" i="48"/>
  <c r="I27" i="48"/>
  <c r="L27" i="48"/>
  <c r="N27" i="48"/>
  <c r="I28" i="48"/>
  <c r="L28" i="48"/>
  <c r="N28" i="48"/>
  <c r="I25" i="50"/>
  <c r="L25" i="50"/>
  <c r="N25" i="50"/>
  <c r="I26" i="50"/>
  <c r="L26" i="50"/>
  <c r="N26" i="50"/>
  <c r="I27" i="50"/>
  <c r="L27" i="50"/>
  <c r="N27" i="50"/>
  <c r="I28" i="50"/>
  <c r="L28" i="50"/>
  <c r="N28" i="50"/>
  <c r="I41" i="50"/>
  <c r="K41" i="50"/>
  <c r="L41" i="50" s="1"/>
  <c r="M41" i="50"/>
  <c r="N41" i="50" s="1"/>
  <c r="I44" i="50"/>
  <c r="K44" i="50"/>
  <c r="L44" i="50" s="1"/>
  <c r="M44" i="50"/>
  <c r="N44" i="50" s="1"/>
  <c r="I45" i="50"/>
  <c r="K45" i="50"/>
  <c r="L45" i="50" s="1"/>
  <c r="M45" i="50"/>
  <c r="N45" i="50"/>
  <c r="I62" i="50"/>
  <c r="L62" i="50"/>
  <c r="N62" i="50"/>
  <c r="I63" i="50"/>
  <c r="L63" i="50"/>
  <c r="N63" i="50"/>
  <c r="I64" i="50"/>
  <c r="L64" i="50"/>
  <c r="N64" i="50"/>
  <c r="I65" i="50"/>
  <c r="L65" i="50"/>
  <c r="N65" i="50"/>
  <c r="I66" i="50"/>
  <c r="L66" i="50"/>
  <c r="N66" i="50"/>
  <c r="I67" i="50"/>
  <c r="L67" i="50"/>
  <c r="N67" i="50"/>
  <c r="I68" i="50"/>
  <c r="L68" i="50"/>
  <c r="N68" i="50"/>
  <c r="I69" i="50"/>
  <c r="L69" i="50"/>
  <c r="N69" i="50"/>
  <c r="I70" i="50"/>
  <c r="L70" i="50"/>
  <c r="N70" i="50"/>
  <c r="I71" i="50"/>
  <c r="L71" i="50"/>
  <c r="N71" i="50"/>
  <c r="I72" i="50"/>
  <c r="L72" i="50"/>
  <c r="N72" i="50"/>
  <c r="I73" i="50"/>
  <c r="L73" i="50"/>
  <c r="N73" i="50"/>
  <c r="I74" i="50"/>
  <c r="L74" i="50"/>
  <c r="N74" i="50"/>
  <c r="I75" i="50"/>
  <c r="L75" i="50"/>
  <c r="N75" i="50"/>
  <c r="I76" i="50"/>
  <c r="L76" i="50"/>
  <c r="N76" i="50"/>
  <c r="I77" i="50"/>
  <c r="L77" i="50"/>
  <c r="N77" i="50"/>
  <c r="I78" i="50"/>
  <c r="L78" i="50"/>
  <c r="N78" i="50"/>
  <c r="I79" i="50"/>
  <c r="L79" i="50"/>
  <c r="N79" i="50"/>
  <c r="I80" i="50"/>
  <c r="L80" i="50"/>
  <c r="N80" i="50"/>
  <c r="H31" i="56"/>
  <c r="I31" i="56"/>
  <c r="J31" i="56"/>
  <c r="I32" i="56"/>
  <c r="L32" i="56"/>
  <c r="I33" i="56"/>
  <c r="L33" i="56" s="1"/>
  <c r="I34" i="56"/>
  <c r="I35" i="56"/>
  <c r="L36" i="56"/>
  <c r="L37" i="56"/>
  <c r="L38" i="56"/>
  <c r="L39" i="56"/>
  <c r="L40" i="56"/>
  <c r="L41" i="56"/>
  <c r="L42" i="56"/>
  <c r="L43" i="56"/>
  <c r="L44" i="56"/>
  <c r="L45" i="56"/>
  <c r="L46" i="56"/>
  <c r="L47" i="56"/>
  <c r="L48" i="56"/>
  <c r="L49" i="56"/>
  <c r="L50" i="56"/>
  <c r="L51" i="56"/>
  <c r="L52" i="56"/>
  <c r="L53" i="56"/>
  <c r="L54" i="56"/>
  <c r="L55" i="56"/>
  <c r="B25" i="58"/>
  <c r="B24" i="58"/>
  <c r="B23" i="58"/>
  <c r="B22" i="58"/>
  <c r="B21" i="58"/>
  <c r="P80" i="50" l="1"/>
  <c r="P76" i="50"/>
  <c r="P72" i="50"/>
  <c r="P68" i="50"/>
  <c r="P64" i="50"/>
  <c r="P26" i="50"/>
  <c r="P27" i="48"/>
  <c r="P23" i="48"/>
  <c r="P19" i="48"/>
  <c r="P15" i="48"/>
  <c r="P11" i="48"/>
  <c r="P44" i="50"/>
  <c r="P79" i="50"/>
  <c r="P75" i="50"/>
  <c r="P71" i="50"/>
  <c r="P67" i="50"/>
  <c r="P63" i="50"/>
  <c r="P25" i="50"/>
  <c r="P26" i="48"/>
  <c r="P22" i="48"/>
  <c r="P18" i="48"/>
  <c r="P14" i="48"/>
  <c r="P10" i="48"/>
  <c r="P78" i="50"/>
  <c r="P66" i="50"/>
  <c r="P77" i="50"/>
  <c r="P73" i="50"/>
  <c r="P69" i="50"/>
  <c r="P65" i="50"/>
  <c r="P45" i="50"/>
  <c r="P27" i="50"/>
  <c r="P62" i="50"/>
  <c r="P74" i="50"/>
  <c r="P28" i="50"/>
  <c r="P28" i="48"/>
  <c r="P24" i="48"/>
  <c r="P20" i="48"/>
  <c r="P16" i="48"/>
  <c r="P12" i="48"/>
  <c r="P8" i="48"/>
  <c r="P70" i="50"/>
  <c r="P41" i="50"/>
  <c r="L34" i="56"/>
  <c r="L35" i="56"/>
  <c r="L31" i="56"/>
  <c r="D25" i="58"/>
  <c r="D24" i="58"/>
  <c r="D23" i="58"/>
  <c r="D22" i="58"/>
  <c r="D21" i="58"/>
  <c r="D13" i="58"/>
  <c r="D12" i="58"/>
  <c r="D11" i="58"/>
  <c r="F3" i="58"/>
  <c r="AE3" i="50"/>
  <c r="AD3" i="50"/>
  <c r="N39" i="46"/>
  <c r="N38" i="46"/>
  <c r="N37" i="46"/>
  <c r="N36" i="46"/>
  <c r="D46" i="45"/>
  <c r="D45" i="45"/>
  <c r="D44" i="45"/>
  <c r="D43" i="45"/>
  <c r="D42" i="45"/>
  <c r="D41" i="45"/>
  <c r="D40" i="45"/>
  <c r="D39" i="45"/>
  <c r="D38" i="45"/>
  <c r="D37" i="45"/>
  <c r="D36" i="45"/>
  <c r="D22" i="45"/>
  <c r="D20" i="45"/>
  <c r="D18" i="45"/>
  <c r="A1" i="45"/>
  <c r="H10" i="56" l="1"/>
  <c r="H20" i="56"/>
  <c r="L20" i="56" s="1"/>
  <c r="H23" i="56"/>
  <c r="H11" i="56"/>
  <c r="H21" i="56"/>
  <c r="H30" i="56"/>
  <c r="H4" i="56"/>
  <c r="H15" i="56"/>
  <c r="H6" i="56"/>
  <c r="H26" i="56"/>
  <c r="L26" i="56" s="1"/>
  <c r="H12" i="56"/>
  <c r="H14" i="56"/>
  <c r="H25" i="56"/>
  <c r="L25" i="56" s="1"/>
  <c r="H13" i="56"/>
  <c r="H22" i="56"/>
  <c r="H16" i="56"/>
  <c r="H7" i="56"/>
  <c r="H8" i="56"/>
  <c r="H27" i="56"/>
  <c r="H5" i="56"/>
  <c r="H17" i="56"/>
  <c r="H9" i="56"/>
  <c r="H18" i="56"/>
  <c r="H28" i="56"/>
  <c r="H24" i="56"/>
  <c r="H19" i="56"/>
  <c r="H29" i="56"/>
  <c r="M7" i="48"/>
  <c r="N7" i="48" s="1"/>
  <c r="L15" i="56" l="1"/>
  <c r="L8" i="56"/>
  <c r="L30" i="56"/>
  <c r="L6" i="56"/>
  <c r="L7" i="56"/>
  <c r="L21" i="56"/>
  <c r="L5" i="56"/>
  <c r="L11" i="56"/>
  <c r="L17" i="56"/>
  <c r="L29" i="56"/>
  <c r="L22" i="56"/>
  <c r="L23" i="56"/>
  <c r="L27" i="56"/>
  <c r="L16" i="56"/>
  <c r="L19" i="56"/>
  <c r="L13" i="56"/>
  <c r="L4" i="56"/>
  <c r="L24" i="56"/>
  <c r="L10" i="56"/>
  <c r="L28" i="56"/>
  <c r="L14" i="56"/>
  <c r="L18" i="56"/>
  <c r="L12" i="56"/>
  <c r="L9" i="56"/>
  <c r="AE59" i="50"/>
  <c r="AE61" i="50" s="1"/>
  <c r="AC61" i="50" s="1"/>
  <c r="AD61" i="50"/>
  <c r="K7" i="48"/>
  <c r="L7" i="48" s="1"/>
  <c r="AE20" i="50"/>
  <c r="AC40" i="50" l="1"/>
  <c r="AC31" i="50"/>
  <c r="AC33" i="50"/>
  <c r="AC14" i="50"/>
  <c r="AC7" i="50"/>
  <c r="AC5" i="50"/>
  <c r="AC21" i="50" s="1"/>
  <c r="N29" i="50"/>
  <c r="M5" i="48" s="1"/>
  <c r="N5" i="48" s="1"/>
  <c r="AE48" i="50"/>
  <c r="M6" i="48"/>
  <c r="N6" i="48" s="1"/>
  <c r="AC47" i="50" l="1"/>
  <c r="AA5" i="50"/>
  <c r="AA6" i="50" s="1"/>
  <c r="AA31" i="50"/>
  <c r="AA32" i="50" s="1"/>
  <c r="H7" i="48"/>
  <c r="I7" i="48" s="1"/>
  <c r="P7" i="48" s="1"/>
  <c r="N29" i="48"/>
  <c r="D2" i="58" s="1"/>
  <c r="AE22" i="50"/>
  <c r="AE24" i="50" s="1"/>
  <c r="AC24" i="50" s="1"/>
  <c r="L29" i="50"/>
  <c r="K5" i="48" s="1"/>
  <c r="L5" i="48" s="1"/>
  <c r="AD24" i="50"/>
  <c r="AE46" i="50"/>
  <c r="AE50" i="50" s="1"/>
  <c r="AC50" i="50" s="1"/>
  <c r="AD50" i="50"/>
  <c r="K6" i="48"/>
  <c r="L6" i="48" s="1"/>
  <c r="AD21" i="50" l="1"/>
  <c r="P29" i="50" s="1"/>
  <c r="F22" i="46"/>
  <c r="L29" i="48"/>
  <c r="C2" i="58" s="1"/>
  <c r="I29" i="50" l="1"/>
  <c r="H5" i="48" s="1"/>
  <c r="I5" i="48" s="1"/>
  <c r="P5" i="48" s="1"/>
  <c r="AD47" i="50"/>
  <c r="N22" i="46"/>
  <c r="F19" i="46"/>
  <c r="H6" i="48" l="1"/>
  <c r="I6" i="48" s="1"/>
  <c r="P6" i="48" s="1"/>
  <c r="P29" i="48" s="1"/>
  <c r="F20" i="46"/>
  <c r="N20" i="46" s="1"/>
  <c r="F25" i="46"/>
  <c r="F26" i="46"/>
  <c r="N26" i="46" s="1"/>
  <c r="F27" i="46"/>
  <c r="N27" i="46" s="1"/>
  <c r="N19" i="46"/>
  <c r="I29" i="48" l="1"/>
  <c r="B2" i="58" s="1"/>
  <c r="F2" i="58" s="1"/>
  <c r="F24" i="46"/>
  <c r="N24" i="46" s="1"/>
  <c r="F23" i="46"/>
  <c r="F30" i="46"/>
  <c r="N30" i="46" s="1"/>
  <c r="N25" i="46"/>
  <c r="F18" i="46" l="1"/>
  <c r="N23" i="46"/>
  <c r="F28" i="46"/>
  <c r="N28" i="46" s="1"/>
  <c r="F21" i="46"/>
  <c r="N18" i="46"/>
  <c r="F29" i="46" l="1"/>
  <c r="N21" i="46"/>
  <c r="N29" i="46" l="1"/>
  <c r="F31" i="46"/>
  <c r="N31" i="46" l="1"/>
  <c r="F32" i="46"/>
  <c r="N32" i="46" s="1"/>
  <c r="O33" i="46" l="1"/>
  <c r="F33" i="46" s="1"/>
  <c r="N33" i="46" s="1"/>
  <c r="F34" i="46" l="1"/>
  <c r="F35" i="46" l="1"/>
  <c r="N35" i="46" s="1"/>
  <c r="N34" i="46"/>
  <c r="N40" i="46" l="1"/>
  <c r="F40" i="46" s="1"/>
  <c r="C15" i="46" s="1"/>
</calcChain>
</file>

<file path=xl/sharedStrings.xml><?xml version="1.0" encoding="utf-8"?>
<sst xmlns="http://schemas.openxmlformats.org/spreadsheetml/2006/main" count="700" uniqueCount="314">
  <si>
    <t>…</t>
    <phoneticPr fontId="1" type="noConversion"/>
  </si>
  <si>
    <t>번호</t>
    <phoneticPr fontId="1" type="noConversion"/>
  </si>
  <si>
    <t>공종코드</t>
    <phoneticPr fontId="1" type="noConversion"/>
  </si>
  <si>
    <t>규격</t>
    <phoneticPr fontId="1" type="noConversion"/>
  </si>
  <si>
    <t>단위</t>
    <phoneticPr fontId="1" type="noConversion"/>
  </si>
  <si>
    <t>수량</t>
    <phoneticPr fontId="1" type="noConversion"/>
  </si>
  <si>
    <t>계</t>
    <phoneticPr fontId="1" type="noConversion"/>
  </si>
  <si>
    <t>코드</t>
    <phoneticPr fontId="1" type="noConversion"/>
  </si>
  <si>
    <t>** 반드시 다음 사항을 숙지하신 다음 수정 작업을 하십시오 **</t>
    <phoneticPr fontId="1" type="noConversion"/>
  </si>
  <si>
    <t>1.</t>
    <phoneticPr fontId="1" type="noConversion"/>
  </si>
  <si>
    <t>수정 작업은 본 프로그램에서 하신 후 다시 작성(엑셀파일) 하십시오.</t>
    <phoneticPr fontId="1" type="noConversion"/>
  </si>
  <si>
    <t>산출 양식은 공식이 연결되어 있지 않습니다.</t>
    <phoneticPr fontId="1" type="noConversion"/>
  </si>
  <si>
    <t>구  분</t>
    <phoneticPr fontId="1" type="noConversion"/>
  </si>
  <si>
    <t>본 파일의 내용을 인쇄할 경우, 미리보기를 통하여 페이지 절선을 확인 후 인쇄하십시오.</t>
    <phoneticPr fontId="1" type="noConversion"/>
  </si>
  <si>
    <t>페이지 절선이 맞지 않으면 다음을 참고하십시오.</t>
    <phoneticPr fontId="1" type="noConversion"/>
  </si>
  <si>
    <t>2.</t>
    <phoneticPr fontId="1" type="noConversion"/>
  </si>
  <si>
    <t>3.</t>
    <phoneticPr fontId="1" type="noConversion"/>
  </si>
  <si>
    <t>a. 해당시트의 셀 전체를 선택합니다.</t>
    <phoneticPr fontId="1" type="noConversion"/>
  </si>
  <si>
    <t>b. 행높이를 적절히 가감하면 페이지 절선을 맞출 수 있습니다.</t>
    <phoneticPr fontId="1" type="noConversion"/>
  </si>
  <si>
    <t xml:space="preserve"> </t>
    <phoneticPr fontId="1" type="noConversion"/>
  </si>
  <si>
    <t>견적가로형식-1</t>
    <phoneticPr fontId="1" type="noConversion"/>
  </si>
  <si>
    <t>件    名:</t>
    <phoneticPr fontId="1" type="noConversion"/>
  </si>
  <si>
    <t>提 出 處:</t>
    <phoneticPr fontId="1" type="noConversion"/>
  </si>
  <si>
    <t>提 出 日:</t>
    <phoneticPr fontId="1" type="noConversion"/>
  </si>
  <si>
    <t>제 출 처:</t>
    <phoneticPr fontId="1" type="noConversion"/>
  </si>
  <si>
    <t>제 출 일:</t>
    <phoneticPr fontId="1" type="noConversion"/>
  </si>
  <si>
    <t>공 사 명:</t>
    <phoneticPr fontId="1" type="noConversion"/>
  </si>
  <si>
    <t>공사금액:</t>
    <phoneticPr fontId="1" type="noConversion"/>
  </si>
  <si>
    <t>내  용</t>
    <phoneticPr fontId="1" type="noConversion"/>
  </si>
  <si>
    <t>금    액</t>
    <phoneticPr fontId="1" type="noConversion"/>
  </si>
  <si>
    <t>비       고</t>
    <phoneticPr fontId="1" type="noConversion"/>
  </si>
  <si>
    <t>요율</t>
    <phoneticPr fontId="1" type="noConversion"/>
  </si>
  <si>
    <t>금액</t>
    <phoneticPr fontId="1" type="noConversion"/>
  </si>
  <si>
    <t>이윤</t>
    <phoneticPr fontId="1" type="noConversion"/>
  </si>
  <si>
    <t>끝자리맞추기</t>
    <phoneticPr fontId="1" type="noConversion"/>
  </si>
  <si>
    <t xml:space="preserve">  </t>
    <phoneticPr fontId="1" type="noConversion"/>
  </si>
  <si>
    <t>공사명:</t>
    <phoneticPr fontId="1" type="noConversion"/>
  </si>
  <si>
    <t>비 목</t>
    <phoneticPr fontId="1" type="noConversion"/>
  </si>
  <si>
    <t>금 액</t>
    <phoneticPr fontId="1" type="noConversion"/>
  </si>
  <si>
    <t>구  성  비</t>
    <phoneticPr fontId="1" type="noConversion"/>
  </si>
  <si>
    <t>재 료 비</t>
    <phoneticPr fontId="1" type="noConversion"/>
  </si>
  <si>
    <t>순</t>
    <phoneticPr fontId="1" type="noConversion"/>
  </si>
  <si>
    <t>노 무 비</t>
    <phoneticPr fontId="1" type="noConversion"/>
  </si>
  <si>
    <t>공</t>
    <phoneticPr fontId="1" type="noConversion"/>
  </si>
  <si>
    <t>경</t>
    <phoneticPr fontId="1" type="noConversion"/>
  </si>
  <si>
    <t>사</t>
    <phoneticPr fontId="1" type="noConversion"/>
  </si>
  <si>
    <t>비</t>
    <phoneticPr fontId="1" type="noConversion"/>
  </si>
  <si>
    <t>연속견적가로형식</t>
  </si>
  <si>
    <t>공   종   명</t>
    <phoneticPr fontId="1" type="noConversion"/>
  </si>
  <si>
    <t>재료비</t>
    <phoneticPr fontId="1" type="noConversion"/>
  </si>
  <si>
    <t>노무비</t>
    <phoneticPr fontId="1" type="noConversion"/>
  </si>
  <si>
    <t>경비</t>
    <phoneticPr fontId="1" type="noConversion"/>
  </si>
  <si>
    <t>비고</t>
    <phoneticPr fontId="1" type="noConversion"/>
  </si>
  <si>
    <t>단가</t>
    <phoneticPr fontId="1" type="noConversion"/>
  </si>
  <si>
    <t>노임 계산 정보</t>
    <phoneticPr fontId="1" type="noConversion"/>
  </si>
  <si>
    <t>부속재 및 손료</t>
    <phoneticPr fontId="1" type="noConversion"/>
  </si>
  <si>
    <t>명   칭</t>
    <phoneticPr fontId="1" type="noConversion"/>
  </si>
  <si>
    <t>규   격</t>
    <phoneticPr fontId="1" type="noConversion"/>
  </si>
  <si>
    <t>노임계</t>
    <phoneticPr fontId="1" type="noConversion"/>
  </si>
  <si>
    <t>전체(%)</t>
    <phoneticPr fontId="1" type="noConversion"/>
  </si>
  <si>
    <t>공종별(%)</t>
    <phoneticPr fontId="1" type="noConversion"/>
  </si>
  <si>
    <t>노임 소수</t>
    <phoneticPr fontId="1" type="noConversion"/>
  </si>
  <si>
    <t>CD배관재</t>
    <phoneticPr fontId="1" type="noConversion"/>
  </si>
  <si>
    <t>일반배관재</t>
    <phoneticPr fontId="1" type="noConversion"/>
  </si>
  <si>
    <t>소모재</t>
    <phoneticPr fontId="1" type="noConversion"/>
  </si>
  <si>
    <t>자재계</t>
    <phoneticPr fontId="1" type="noConversion"/>
  </si>
  <si>
    <t>지급비</t>
    <phoneticPr fontId="1" type="noConversion"/>
  </si>
  <si>
    <t>총 급 액</t>
    <phoneticPr fontId="1" type="noConversion"/>
  </si>
  <si>
    <t>관급 자재비</t>
    <phoneticPr fontId="1" type="noConversion"/>
  </si>
  <si>
    <t>금액조정이 안되나요?</t>
    <phoneticPr fontId="1" type="noConversion"/>
  </si>
  <si>
    <t>이지테크에서 변환할 때 2번 옵션을 지정하여 다시 해보세요</t>
    <phoneticPr fontId="1" type="noConversion"/>
  </si>
  <si>
    <t>시트를 삭제할 때 에러가 뜨면 1번 옵션으로 하면 됩니다.</t>
    <phoneticPr fontId="1" type="noConversion"/>
  </si>
  <si>
    <t>적용율(%)</t>
    <phoneticPr fontId="1" type="noConversion"/>
  </si>
  <si>
    <t>끝자리</t>
    <phoneticPr fontId="1" type="noConversion"/>
  </si>
  <si>
    <t>적용율(%)/100</t>
    <phoneticPr fontId="1" type="noConversion"/>
  </si>
  <si>
    <t>일위대가소수</t>
    <phoneticPr fontId="1" type="noConversion"/>
  </si>
  <si>
    <t>전체자재 적용율(%)(공종/일위대가)</t>
    <phoneticPr fontId="1" type="noConversion"/>
  </si>
  <si>
    <t>전체노임 적용율(%)(공종)</t>
    <phoneticPr fontId="1" type="noConversion"/>
  </si>
  <si>
    <t>2번 옵션으로 변환했을 때에는 결과값이 다를 수 있습니다.</t>
    <phoneticPr fontId="1" type="noConversion"/>
  </si>
  <si>
    <t>전체노임 적용율(%)(일위대가)</t>
    <phoneticPr fontId="1" type="noConversion"/>
  </si>
  <si>
    <t>*(그룹별 자재 단가 추가 할증)*</t>
    <phoneticPr fontId="1" type="noConversion"/>
  </si>
  <si>
    <t>Cable(CAB) 할증(%)</t>
    <phoneticPr fontId="1" type="noConversion"/>
  </si>
  <si>
    <t>Wire (WIR) 할증(%)</t>
    <phoneticPr fontId="1" type="noConversion"/>
  </si>
  <si>
    <t>Pipe (PIP) 할증(%)</t>
    <phoneticPr fontId="1" type="noConversion"/>
  </si>
  <si>
    <t>제 4그룹   할증(%)</t>
    <phoneticPr fontId="1" type="noConversion"/>
  </si>
  <si>
    <t>제 5그룹   할증(%)</t>
    <phoneticPr fontId="1" type="noConversion"/>
  </si>
  <si>
    <t>*(그룹별 노임 추가 할증)*</t>
  </si>
  <si>
    <t>적용율(%)</t>
  </si>
  <si>
    <t>자동부속재(전기)</t>
  </si>
  <si>
    <t>자동부속재(통신)</t>
  </si>
  <si>
    <t>배관부속재(%)</t>
  </si>
  <si>
    <t>CD관부속재(%)</t>
  </si>
  <si>
    <t>소모잡자재(%)</t>
    <phoneticPr fontId="1" type="noConversion"/>
  </si>
  <si>
    <t>방폭할증(%)</t>
    <phoneticPr fontId="1" type="noConversion"/>
  </si>
  <si>
    <t>고소할증(%)</t>
    <phoneticPr fontId="1" type="noConversion"/>
  </si>
  <si>
    <t>공구손료(%)</t>
    <phoneticPr fontId="1" type="noConversion"/>
  </si>
  <si>
    <t>*(공종별 노임 적용율(%))*</t>
    <phoneticPr fontId="1" type="noConversion"/>
  </si>
  <si>
    <t>소수자릿수</t>
    <phoneticPr fontId="1" type="noConversion"/>
  </si>
  <si>
    <t>1.전열설비공사</t>
  </si>
  <si>
    <t>2.전등설비공사</t>
  </si>
  <si>
    <t>3.비상벨설비공사</t>
  </si>
  <si>
    <t>3913170610035664</t>
  </si>
  <si>
    <t>합성수지제 가요전선관</t>
  </si>
  <si>
    <t>CD-난연성 16㎜</t>
  </si>
  <si>
    <t>m</t>
  </si>
  <si>
    <t>3913170610035665</t>
  </si>
  <si>
    <t>CD-난연성 22㎜</t>
  </si>
  <si>
    <t>3913170620174410</t>
  </si>
  <si>
    <t>1종금속제가요전선관</t>
  </si>
  <si>
    <t>16 mm 일반-비방수</t>
  </si>
  <si>
    <t>3913170620174411</t>
  </si>
  <si>
    <t>22 mm 일반-비방수</t>
  </si>
  <si>
    <t>3913170620174434</t>
  </si>
  <si>
    <t>커넥터, 16 mm 일반-비방수</t>
  </si>
  <si>
    <t>개</t>
  </si>
  <si>
    <t>3913170620174435</t>
  </si>
  <si>
    <t>커넥터, 22 mm 일반-비방수</t>
  </si>
  <si>
    <t>3912130810035750</t>
  </si>
  <si>
    <t>아우트렛박스</t>
  </si>
  <si>
    <t>8각 54㎜</t>
  </si>
  <si>
    <t>3912130810035753</t>
  </si>
  <si>
    <t>중형4각 54㎜</t>
  </si>
  <si>
    <t>3912130610035778</t>
  </si>
  <si>
    <t>스위치박스</t>
  </si>
  <si>
    <t>1 개용 54 mm</t>
  </si>
  <si>
    <t>3912130610035781</t>
  </si>
  <si>
    <t>2 개용 54 mm</t>
  </si>
  <si>
    <t>3912130610035785</t>
  </si>
  <si>
    <t>승압용 54mm</t>
  </si>
  <si>
    <t>3912130820174710</t>
  </si>
  <si>
    <t>아우트렛박스 커버</t>
  </si>
  <si>
    <t>커버, 8각, 평형</t>
  </si>
  <si>
    <t>3912130820174713</t>
  </si>
  <si>
    <t>커버, 4각, 평형</t>
  </si>
  <si>
    <t>3912130820174718</t>
  </si>
  <si>
    <t>커버, 4각,2개용S/W (오목)</t>
  </si>
  <si>
    <t>2612162922076727</t>
  </si>
  <si>
    <t>450/750V 내열비닐절연전선</t>
  </si>
  <si>
    <t>HFIX 1.78mm(2.5㎟)</t>
  </si>
  <si>
    <t>2612162922076728</t>
  </si>
  <si>
    <t>HFIX 2.25mm(4㎟)</t>
  </si>
  <si>
    <t>3912998720170518</t>
  </si>
  <si>
    <t>매입스위치</t>
  </si>
  <si>
    <t>250V 1로2구</t>
  </si>
  <si>
    <t>3912998720172257</t>
  </si>
  <si>
    <t>와이드 스위치</t>
  </si>
  <si>
    <t>SUPPER WIDE,250V 1로2구</t>
  </si>
  <si>
    <t>3912998720000020</t>
  </si>
  <si>
    <t>인체감지센서 스위치</t>
  </si>
  <si>
    <t>2선식</t>
  </si>
  <si>
    <t>3912140620170834</t>
  </si>
  <si>
    <t>콘센트</t>
  </si>
  <si>
    <t>노출-접지형, 250V 원형</t>
  </si>
  <si>
    <t>3912140621030228</t>
  </si>
  <si>
    <t>방우콘센트</t>
  </si>
  <si>
    <t>매입-접지형, 250V 2구</t>
  </si>
  <si>
    <t>3912140620171863</t>
  </si>
  <si>
    <t>콘센트 부 누전차단기</t>
  </si>
  <si>
    <t>250V 2구</t>
  </si>
  <si>
    <t>3910160520230002</t>
  </si>
  <si>
    <t>LED 다운라이트</t>
  </si>
  <si>
    <t>12W/6인치</t>
  </si>
  <si>
    <t>3912161420167114</t>
  </si>
  <si>
    <t>누전차단기(32KGRc)</t>
  </si>
  <si>
    <t>2P 30AF 20AT</t>
  </si>
  <si>
    <t>EA</t>
  </si>
  <si>
    <t>3912140920171333</t>
  </si>
  <si>
    <t>와이어콘넥터</t>
  </si>
  <si>
    <t>6 ㎟ x 2가닥</t>
  </si>
  <si>
    <t>391115ZZ701Z0001</t>
  </si>
  <si>
    <t>비상벨(무선)</t>
  </si>
  <si>
    <t>391115ZZ701Z0002</t>
  </si>
  <si>
    <t>비상벨 주장치(무선)</t>
  </si>
  <si>
    <t>ECA565826062</t>
  </si>
  <si>
    <t>코어드릴</t>
  </si>
  <si>
    <t>15.24cm</t>
  </si>
  <si>
    <t>시간</t>
  </si>
  <si>
    <t>L001010101000075</t>
  </si>
  <si>
    <t>노 무 비</t>
  </si>
  <si>
    <t>내선전공</t>
  </si>
  <si>
    <t>인</t>
  </si>
  <si>
    <t>L001010101000086</t>
  </si>
  <si>
    <t>통신내선공</t>
  </si>
  <si>
    <t>L001010101000002</t>
  </si>
  <si>
    <t>보통인부</t>
  </si>
  <si>
    <t>L001010101000015</t>
  </si>
  <si>
    <t>착암공</t>
  </si>
  <si>
    <t>총줄수-&gt;</t>
  </si>
  <si>
    <t>[ MAUM돌봄 융합교육센터 구축 실시설계 용역 ] - 합산자재목록</t>
  </si>
  <si>
    <t>종합적산705</t>
  </si>
  <si>
    <t>55</t>
  </si>
  <si>
    <t>공종줄</t>
  </si>
  <si>
    <t>식</t>
  </si>
  <si>
    <t>Φ22이하</t>
  </si>
  <si>
    <t>29</t>
  </si>
  <si>
    <t>56953100908</t>
  </si>
  <si>
    <t>EAB110220000</t>
  </si>
  <si>
    <t>벽관통 구멍(코어드릴)</t>
  </si>
  <si>
    <t>Φ50-벽두께 25cm</t>
  </si>
  <si>
    <t>개소</t>
  </si>
  <si>
    <t>56959100801</t>
  </si>
  <si>
    <t>EAB110211000</t>
  </si>
  <si>
    <t>배관용 홈파기</t>
  </si>
  <si>
    <t>노임계</t>
  </si>
  <si>
    <t>합계줄</t>
  </si>
  <si>
    <t>( 합       계 )</t>
  </si>
  <si>
    <t>001</t>
  </si>
  <si>
    <t>56900017016</t>
  </si>
  <si>
    <t>철거자재</t>
  </si>
  <si>
    <t>002</t>
  </si>
  <si>
    <t>003</t>
  </si>
  <si>
    <t>56900017113</t>
  </si>
  <si>
    <t>81</t>
  </si>
  <si>
    <t>59753097003</t>
  </si>
  <si>
    <t>A0600000000</t>
  </si>
  <si>
    <t>RENT000000000001</t>
  </si>
  <si>
    <t>[ 배관 부속재 ]</t>
  </si>
  <si>
    <t>CD 전선관의 40 %</t>
  </si>
  <si>
    <t>59753017004</t>
  </si>
  <si>
    <t>59753017044</t>
  </si>
  <si>
    <t>59753767011</t>
  </si>
  <si>
    <t>59753777111</t>
  </si>
  <si>
    <t>MM300040259</t>
  </si>
  <si>
    <t>59753767201</t>
  </si>
  <si>
    <t>59753767281</t>
  </si>
  <si>
    <t>E1450667003</t>
  </si>
  <si>
    <t>59350317121</t>
  </si>
  <si>
    <t>59350317208</t>
  </si>
  <si>
    <t>MM486858100</t>
  </si>
  <si>
    <t>MM300020604</t>
  </si>
  <si>
    <t>59400247002</t>
  </si>
  <si>
    <t>A0100000000</t>
  </si>
  <si>
    <t>RENT000000000003</t>
  </si>
  <si>
    <t>[ 소모 잡자재 ]</t>
  </si>
  <si>
    <t>전선, 전선관의 2 %</t>
  </si>
  <si>
    <t>A0300000000</t>
  </si>
  <si>
    <t>RENT000000000006</t>
  </si>
  <si>
    <t>[ 공 구 손 료 ]</t>
  </si>
  <si>
    <t>노무비의 3 %</t>
  </si>
  <si>
    <t>59753097002</t>
  </si>
  <si>
    <t>59753017003</t>
  </si>
  <si>
    <t>59753017043</t>
  </si>
  <si>
    <t>59753767041</t>
  </si>
  <si>
    <t>59753777102</t>
  </si>
  <si>
    <t>59753767231</t>
  </si>
  <si>
    <t>MM481669624</t>
  </si>
  <si>
    <t>59301517002</t>
  </si>
  <si>
    <t>59301517202</t>
  </si>
  <si>
    <t>MM775587176</t>
  </si>
  <si>
    <t>MM700089002</t>
  </si>
  <si>
    <t>관급자재</t>
  </si>
  <si>
    <t>MM982603631</t>
  </si>
  <si>
    <t>MM982603632</t>
  </si>
  <si>
    <t>2.0</t>
  </si>
  <si>
    <t>[MAUM돌봄 융합교육센터 구축 실시설계 용역]</t>
  </si>
  <si>
    <t>Total</t>
  </si>
  <si>
    <t>見 積 書</t>
    <phoneticPr fontId="1" type="noConversion"/>
  </si>
  <si>
    <t>아래와 같이 見積書를 제출합니다.</t>
    <phoneticPr fontId="1" type="noConversion"/>
  </si>
  <si>
    <t>대 한 민 국 주 식 회 사</t>
    <phoneticPr fontId="1" type="noConversion"/>
  </si>
  <si>
    <t>ㅇ ㅇ 시 ㅇ  ㅇ  구 ㅇ  ㅇ  동</t>
    <phoneticPr fontId="1" type="noConversion"/>
  </si>
  <si>
    <t xml:space="preserve">             貴下</t>
    <phoneticPr fontId="1" type="noConversion"/>
  </si>
  <si>
    <t>2023년 12월 15일</t>
    <phoneticPr fontId="1" type="noConversion"/>
  </si>
  <si>
    <t>대표이사    홍      길      동</t>
    <phoneticPr fontId="1" type="noConversion"/>
  </si>
  <si>
    <t>대표전화   (02) 0 0 0 - 0 0 0 0</t>
    <phoneticPr fontId="1" type="noConversion"/>
  </si>
  <si>
    <t>MAUM돌봄 융합교육센터 구축 실시설계 용역</t>
    <phoneticPr fontId="1" type="noConversion"/>
  </si>
  <si>
    <t>팩    스   (02) 0 0 0 - 0 0 0 0</t>
    <phoneticPr fontId="1" type="noConversion"/>
  </si>
  <si>
    <t>1. 부가가치세 별도</t>
    <phoneticPr fontId="1" type="noConversion"/>
  </si>
  <si>
    <t>2. 한전불입금 별도</t>
  </si>
  <si>
    <t>재    료    비</t>
    <phoneticPr fontId="1" type="noConversion"/>
  </si>
  <si>
    <t>식</t>
    <phoneticPr fontId="1" type="noConversion"/>
  </si>
  <si>
    <t>노    무    비</t>
    <phoneticPr fontId="1" type="noConversion"/>
  </si>
  <si>
    <t>간 접 노 무 비</t>
    <phoneticPr fontId="1" type="noConversion"/>
  </si>
  <si>
    <t>(직접 노무비) * 12.2 %</t>
  </si>
  <si>
    <t>( 소      계 )</t>
    <phoneticPr fontId="1" type="noConversion"/>
  </si>
  <si>
    <t>기  계  경  비</t>
    <phoneticPr fontId="1" type="noConversion"/>
  </si>
  <si>
    <t>산 재 보 험 료</t>
    <phoneticPr fontId="1" type="noConversion"/>
  </si>
  <si>
    <t>(노무비) * 3.7 %</t>
  </si>
  <si>
    <t>고 용 보 험 료</t>
    <phoneticPr fontId="1" type="noConversion"/>
  </si>
  <si>
    <t>(노무비) * 1.01 %</t>
  </si>
  <si>
    <t>건 강 보 험 료</t>
    <phoneticPr fontId="1" type="noConversion"/>
  </si>
  <si>
    <t>(직접 노무비) * 3.545 %</t>
    <phoneticPr fontId="1" type="noConversion"/>
  </si>
  <si>
    <t>연 금 보 험 료</t>
    <phoneticPr fontId="1" type="noConversion"/>
  </si>
  <si>
    <t>(직접 노무비) * 4.5 %</t>
    <phoneticPr fontId="1" type="noConversion"/>
  </si>
  <si>
    <t>퇴 직 금 공 제</t>
    <phoneticPr fontId="1" type="noConversion"/>
  </si>
  <si>
    <t>(직접 노무비) * 2.3 %</t>
    <phoneticPr fontId="1" type="noConversion"/>
  </si>
  <si>
    <t>안 전 관 리 비</t>
    <phoneticPr fontId="1" type="noConversion"/>
  </si>
  <si>
    <t>(재료+직노+관급재/1.1) * 2.93 %</t>
  </si>
  <si>
    <t>기  타  경  비</t>
    <phoneticPr fontId="1" type="noConversion"/>
  </si>
  <si>
    <t>(재료+노무) * 5.8 %</t>
  </si>
  <si>
    <t>노인장기요양보험</t>
    <phoneticPr fontId="1" type="noConversion"/>
  </si>
  <si>
    <t>(건강 보험료) * 12.81 %</t>
  </si>
  <si>
    <t>일 반 관 리 비</t>
    <phoneticPr fontId="1" type="noConversion"/>
  </si>
  <si>
    <t>(재료+노무+경비) * 6 %</t>
  </si>
  <si>
    <t>이          윤</t>
    <phoneticPr fontId="1" type="noConversion"/>
  </si>
  <si>
    <t>(노무+경비+일반관리비) * 15 %</t>
  </si>
  <si>
    <t>( 총  원  가 )</t>
    <phoneticPr fontId="1" type="noConversion"/>
  </si>
  <si>
    <t>부 가 가 치 세</t>
    <phoneticPr fontId="1" type="noConversion"/>
  </si>
  <si>
    <t>( 총      계 )</t>
    <phoneticPr fontId="1" type="noConversion"/>
  </si>
  <si>
    <t>원 가 계 산 서</t>
    <phoneticPr fontId="1" type="noConversion"/>
  </si>
  <si>
    <t>직 접 재 료 비</t>
    <phoneticPr fontId="1" type="noConversion"/>
  </si>
  <si>
    <t>간 접 재 료 비</t>
    <phoneticPr fontId="1" type="noConversion"/>
  </si>
  <si>
    <t>직 접 노 무 비</t>
    <phoneticPr fontId="1" type="noConversion"/>
  </si>
  <si>
    <t>간 접 노 무 비</t>
    <phoneticPr fontId="1" type="noConversion"/>
  </si>
  <si>
    <t>기  계  경  비</t>
    <phoneticPr fontId="1" type="noConversion"/>
  </si>
  <si>
    <t>산 재 보 험 료</t>
    <phoneticPr fontId="1" type="noConversion"/>
  </si>
  <si>
    <t>( 순 공 사 비 계 )</t>
    <phoneticPr fontId="1" type="noConversion"/>
  </si>
  <si>
    <t>본 파일은 이지테크에서 2번 옵션으로 만들었습니다.</t>
  </si>
  <si>
    <t>( 총      계 )</t>
    <phoneticPr fontId="1" type="noConversion"/>
  </si>
  <si>
    <t>MAUM돌봄 융합교육센터 구축공사(전기)</t>
    <phoneticPr fontId="1" type="noConversion"/>
  </si>
  <si>
    <t>[ MAUM돌봄 융합교육센터 구축공사(전기) ]</t>
    <phoneticPr fontId="1" type="noConversion"/>
  </si>
  <si>
    <t>노인장기요양보험료</t>
    <phoneticPr fontId="1" type="noConversion"/>
  </si>
  <si>
    <t>(직접 노무비) * 3.545 %</t>
    <phoneticPr fontId="1" type="noConversion"/>
  </si>
  <si>
    <t>(직접 노무비) * 4.5 %</t>
    <phoneticPr fontId="1" type="noConversion"/>
  </si>
  <si>
    <t>(건강보험료) * 12.81 %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</si>
</sst>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;\-#,###"/>
    <numFmt numFmtId="178" formatCode="#,##0_ "/>
  </numFmts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체"/>
      <family val="3"/>
      <charset val="129"/>
    </font>
    <font>
      <b/>
      <sz val="11"/>
      <name val="돋움"/>
      <family val="3"/>
      <charset val="129"/>
    </font>
    <font>
      <sz val="16"/>
      <name val="돋움"/>
      <family val="3"/>
      <charset val="129"/>
    </font>
    <font>
      <sz val="11"/>
      <name val="돋움"/>
      <family val="3"/>
      <charset val="129"/>
    </font>
    <font>
      <sz val="28"/>
      <name val="돋움체"/>
      <family val="3"/>
      <charset val="129"/>
    </font>
    <font>
      <sz val="18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b/>
      <sz val="12"/>
      <name val="돋움체"/>
      <family val="3"/>
      <charset val="129"/>
    </font>
    <font>
      <sz val="12"/>
      <name val="돋움체"/>
      <family val="3"/>
      <charset val="129"/>
    </font>
    <font>
      <sz val="14"/>
      <name val="돋움체"/>
      <family val="3"/>
      <charset val="129"/>
    </font>
    <font>
      <b/>
      <sz val="12"/>
      <name val="돋움"/>
      <family val="3"/>
      <charset val="129"/>
    </font>
    <font>
      <sz val="11"/>
      <color rgb="FFFF000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5" fillId="0" borderId="0" applyFont="0" applyFill="0" applyBorder="0" applyAlignment="0" applyProtection="0"/>
  </cellStyleXfs>
  <cellXfs count="15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left"/>
    </xf>
    <xf numFmtId="49" fontId="2" fillId="0" borderId="3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right"/>
    </xf>
    <xf numFmtId="0" fontId="4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0" xfId="0" applyNumberFormat="1" applyFont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0" xfId="0" applyFont="1" applyBorder="1"/>
    <xf numFmtId="0" fontId="2" fillId="0" borderId="11" xfId="0" applyFont="1" applyBorder="1"/>
    <xf numFmtId="0" fontId="2" fillId="0" borderId="8" xfId="0" applyFont="1" applyBorder="1"/>
    <xf numFmtId="0" fontId="2" fillId="0" borderId="12" xfId="0" applyFont="1" applyBorder="1"/>
    <xf numFmtId="0" fontId="2" fillId="0" borderId="5" xfId="0" applyFont="1" applyBorder="1"/>
    <xf numFmtId="0" fontId="2" fillId="0" borderId="13" xfId="0" applyFont="1" applyBorder="1"/>
    <xf numFmtId="0" fontId="2" fillId="0" borderId="9" xfId="0" applyFont="1" applyBorder="1"/>
    <xf numFmtId="0" fontId="2" fillId="0" borderId="6" xfId="0" applyFont="1" applyBorder="1"/>
    <xf numFmtId="0" fontId="8" fillId="0" borderId="0" xfId="0" applyFont="1" applyAlignment="1">
      <alignment horizontal="distributed" shrinkToFit="1"/>
    </xf>
    <xf numFmtId="49" fontId="7" fillId="0" borderId="0" xfId="0" applyNumberFormat="1" applyFont="1" applyAlignment="1">
      <alignment horizontal="distributed" shrinkToFit="1"/>
    </xf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176" fontId="2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/>
    </xf>
    <xf numFmtId="176" fontId="2" fillId="0" borderId="15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34" xfId="0" applyFont="1" applyBorder="1" applyAlignment="1">
      <alignment vertical="center"/>
    </xf>
    <xf numFmtId="49" fontId="2" fillId="0" borderId="1" xfId="0" applyNumberFormat="1" applyFont="1" applyBorder="1" applyAlignment="1">
      <alignment horizontal="left" vertical="center" indent="1"/>
    </xf>
    <xf numFmtId="176" fontId="2" fillId="0" borderId="1" xfId="0" applyNumberFormat="1" applyFont="1" applyBorder="1" applyAlignment="1">
      <alignment vertical="center"/>
    </xf>
    <xf numFmtId="49" fontId="2" fillId="0" borderId="35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horizontal="left" vertical="center" indent="1"/>
    </xf>
    <xf numFmtId="176" fontId="2" fillId="0" borderId="3" xfId="0" applyNumberFormat="1" applyFont="1" applyBorder="1" applyAlignment="1">
      <alignment vertical="center"/>
    </xf>
    <xf numFmtId="49" fontId="2" fillId="0" borderId="26" xfId="0" applyNumberFormat="1" applyFont="1" applyBorder="1" applyAlignment="1">
      <alignment vertical="center"/>
    </xf>
    <xf numFmtId="0" fontId="2" fillId="0" borderId="34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49" fontId="2" fillId="0" borderId="4" xfId="0" applyNumberFormat="1" applyFont="1" applyBorder="1" applyAlignment="1">
      <alignment horizontal="left" vertical="center" indent="1"/>
    </xf>
    <xf numFmtId="176" fontId="2" fillId="0" borderId="3" xfId="0" applyNumberFormat="1" applyFont="1" applyBorder="1" applyAlignment="1">
      <alignment horizontal="center" vertical="center"/>
    </xf>
    <xf numFmtId="49" fontId="2" fillId="0" borderId="3" xfId="0" applyNumberFormat="1" applyFont="1" applyBorder="1"/>
    <xf numFmtId="0" fontId="2" fillId="0" borderId="3" xfId="0" applyFont="1" applyBorder="1"/>
    <xf numFmtId="176" fontId="2" fillId="0" borderId="3" xfId="0" applyNumberFormat="1" applyFont="1" applyBorder="1"/>
    <xf numFmtId="176" fontId="2" fillId="0" borderId="0" xfId="0" applyNumberFormat="1" applyFont="1"/>
    <xf numFmtId="176" fontId="2" fillId="0" borderId="0" xfId="0" applyNumberFormat="1" applyFont="1" applyAlignment="1">
      <alignment horizontal="center" vertical="center"/>
    </xf>
    <xf numFmtId="176" fontId="2" fillId="0" borderId="3" xfId="1" applyNumberFormat="1" applyFont="1" applyBorder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" vertical="center"/>
    </xf>
    <xf numFmtId="49" fontId="2" fillId="3" borderId="14" xfId="0" applyNumberFormat="1" applyFont="1" applyFill="1" applyBorder="1" applyAlignment="1">
      <alignment horizontal="left"/>
    </xf>
    <xf numFmtId="0" fontId="2" fillId="3" borderId="15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178" fontId="2" fillId="0" borderId="0" xfId="0" applyNumberFormat="1" applyFont="1" applyAlignment="1">
      <alignment horizontal="center"/>
    </xf>
    <xf numFmtId="176" fontId="2" fillId="0" borderId="1" xfId="0" applyNumberFormat="1" applyFont="1" applyBorder="1"/>
    <xf numFmtId="176" fontId="2" fillId="0" borderId="4" xfId="0" applyNumberFormat="1" applyFont="1" applyBorder="1"/>
    <xf numFmtId="0" fontId="2" fillId="0" borderId="1" xfId="0" applyFont="1" applyBorder="1"/>
    <xf numFmtId="49" fontId="2" fillId="0" borderId="4" xfId="0" applyNumberFormat="1" applyFont="1" applyBorder="1" applyAlignment="1">
      <alignment horizontal="left"/>
    </xf>
    <xf numFmtId="0" fontId="2" fillId="0" borderId="4" xfId="0" applyFont="1" applyBorder="1"/>
    <xf numFmtId="49" fontId="2" fillId="0" borderId="0" xfId="0" applyNumberFormat="1" applyFont="1"/>
    <xf numFmtId="0" fontId="2" fillId="0" borderId="0" xfId="0" applyFont="1"/>
    <xf numFmtId="0" fontId="2" fillId="0" borderId="3" xfId="0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176" fontId="9" fillId="0" borderId="37" xfId="0" applyNumberFormat="1" applyFont="1" applyBorder="1" applyAlignment="1">
      <alignment vertical="center"/>
    </xf>
    <xf numFmtId="49" fontId="9" fillId="0" borderId="38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176" fontId="9" fillId="0" borderId="0" xfId="0" applyNumberFormat="1" applyFont="1" applyAlignment="1">
      <alignment vertical="center"/>
    </xf>
    <xf numFmtId="49" fontId="2" fillId="0" borderId="0" xfId="0" applyNumberFormat="1" applyFont="1"/>
    <xf numFmtId="0" fontId="2" fillId="0" borderId="0" xfId="0" applyFo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49" fontId="7" fillId="0" borderId="0" xfId="0" applyNumberFormat="1" applyFont="1" applyAlignment="1">
      <alignment horizontal="distributed"/>
    </xf>
    <xf numFmtId="0" fontId="7" fillId="0" borderId="0" xfId="0" applyFont="1" applyAlignment="1">
      <alignment horizontal="distributed"/>
    </xf>
    <xf numFmtId="49" fontId="2" fillId="0" borderId="31" xfId="0" applyNumberFormat="1" applyFont="1" applyBorder="1" applyAlignment="1">
      <alignment horizontal="left" vertical="center" indent="1"/>
    </xf>
    <xf numFmtId="49" fontId="2" fillId="0" borderId="32" xfId="0" applyNumberFormat="1" applyFont="1" applyBorder="1" applyAlignment="1">
      <alignment horizontal="left" vertical="center" indent="1"/>
    </xf>
    <xf numFmtId="49" fontId="2" fillId="0" borderId="33" xfId="0" applyNumberFormat="1" applyFont="1" applyBorder="1" applyAlignment="1">
      <alignment horizontal="left" vertical="center" indent="1"/>
    </xf>
    <xf numFmtId="49" fontId="2" fillId="0" borderId="27" xfId="0" applyNumberFormat="1" applyFont="1" applyBorder="1" applyAlignment="1">
      <alignment horizontal="left" vertical="center" indent="1"/>
    </xf>
    <xf numFmtId="49" fontId="2" fillId="0" borderId="11" xfId="0" applyNumberFormat="1" applyFont="1" applyBorder="1" applyAlignment="1">
      <alignment horizontal="left" vertical="center" indent="1"/>
    </xf>
    <xf numFmtId="49" fontId="2" fillId="0" borderId="28" xfId="0" applyNumberFormat="1" applyFont="1" applyBorder="1" applyAlignment="1">
      <alignment horizontal="left" vertical="center" indent="1"/>
    </xf>
    <xf numFmtId="49" fontId="2" fillId="0" borderId="29" xfId="0" applyNumberFormat="1" applyFont="1" applyBorder="1" applyAlignment="1">
      <alignment horizontal="left" vertical="center" indent="1"/>
    </xf>
    <xf numFmtId="49" fontId="2" fillId="0" borderId="0" xfId="0" applyNumberFormat="1" applyFont="1" applyAlignment="1">
      <alignment horizontal="left" vertical="center" indent="1"/>
    </xf>
    <xf numFmtId="49" fontId="2" fillId="0" borderId="30" xfId="0" applyNumberFormat="1" applyFont="1" applyBorder="1" applyAlignment="1">
      <alignment horizontal="left" vertical="center" indent="1"/>
    </xf>
    <xf numFmtId="49" fontId="2" fillId="0" borderId="22" xfId="0" applyNumberFormat="1" applyFont="1" applyBorder="1" applyAlignment="1">
      <alignment horizontal="left" vertical="center" indent="2"/>
    </xf>
    <xf numFmtId="49" fontId="2" fillId="0" borderId="3" xfId="0" applyNumberFormat="1" applyFont="1" applyBorder="1" applyAlignment="1">
      <alignment horizontal="left" vertical="center" indent="2"/>
    </xf>
    <xf numFmtId="176" fontId="2" fillId="0" borderId="23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horizontal="left" vertical="center"/>
    </xf>
    <xf numFmtId="49" fontId="2" fillId="0" borderId="26" xfId="0" applyNumberFormat="1" applyFont="1" applyBorder="1" applyAlignment="1">
      <alignment horizontal="left" vertical="center"/>
    </xf>
    <xf numFmtId="49" fontId="2" fillId="0" borderId="23" xfId="0" applyNumberFormat="1" applyFont="1" applyBorder="1" applyAlignment="1">
      <alignment horizontal="left" vertical="center"/>
    </xf>
    <xf numFmtId="49" fontId="2" fillId="0" borderId="24" xfId="0" applyNumberFormat="1" applyFont="1" applyBorder="1" applyAlignment="1">
      <alignment horizontal="left" vertical="center"/>
    </xf>
    <xf numFmtId="49" fontId="2" fillId="0" borderId="25" xfId="0" applyNumberFormat="1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left" vertical="center" indent="2"/>
    </xf>
    <xf numFmtId="49" fontId="2" fillId="0" borderId="1" xfId="0" applyNumberFormat="1" applyFont="1" applyBorder="1" applyAlignment="1">
      <alignment horizontal="left" vertical="center" indent="2"/>
    </xf>
    <xf numFmtId="176" fontId="2" fillId="0" borderId="18" xfId="0" applyNumberFormat="1" applyFont="1" applyBorder="1" applyAlignment="1">
      <alignment vertical="center"/>
    </xf>
    <xf numFmtId="176" fontId="2" fillId="0" borderId="19" xfId="0" applyNumberFormat="1" applyFont="1" applyBorder="1" applyAlignment="1">
      <alignment vertical="center"/>
    </xf>
    <xf numFmtId="49" fontId="2" fillId="0" borderId="20" xfId="0" applyNumberFormat="1" applyFont="1" applyBorder="1" applyAlignment="1">
      <alignment horizontal="left" vertical="center"/>
    </xf>
    <xf numFmtId="49" fontId="2" fillId="0" borderId="21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9" fillId="0" borderId="36" xfId="0" applyNumberFormat="1" applyFont="1" applyBorder="1" applyAlignment="1">
      <alignment horizontal="left" vertical="center" indent="2"/>
    </xf>
    <xf numFmtId="49" fontId="9" fillId="0" borderId="37" xfId="0" applyNumberFormat="1" applyFont="1" applyBorder="1" applyAlignment="1">
      <alignment horizontal="left" vertical="center" indent="2"/>
    </xf>
    <xf numFmtId="0" fontId="2" fillId="0" borderId="23" xfId="0" applyFont="1" applyBorder="1" applyAlignment="1">
      <alignment horizontal="left" vertical="center" indent="1"/>
    </xf>
    <xf numFmtId="0" fontId="0" fillId="0" borderId="7" xfId="0" applyBorder="1" applyAlignment="1">
      <alignment horizontal="left" vertical="center" inden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32" xfId="0" applyNumberFormat="1" applyFont="1" applyBorder="1" applyAlignment="1">
      <alignment horizontal="right" vertical="center"/>
    </xf>
    <xf numFmtId="0" fontId="2" fillId="0" borderId="32" xfId="0" applyFont="1" applyBorder="1" applyAlignment="1">
      <alignment vertical="center"/>
    </xf>
    <xf numFmtId="49" fontId="2" fillId="0" borderId="23" xfId="0" applyNumberFormat="1" applyFont="1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7" xfId="0" applyBorder="1" applyAlignment="1">
      <alignment horizontal="left"/>
    </xf>
    <xf numFmtId="176" fontId="2" fillId="0" borderId="3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left"/>
    </xf>
    <xf numFmtId="49" fontId="0" fillId="0" borderId="9" xfId="0" applyNumberFormat="1" applyBorder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11" fillId="0" borderId="9" xfId="0" applyNumberFormat="1" applyFont="1" applyBorder="1" applyAlignment="1">
      <alignment horizontal="left"/>
    </xf>
    <xf numFmtId="0" fontId="2" fillId="0" borderId="0" xfId="0" applyFont="1" applyAlignment="1">
      <alignment horizontal="center"/>
    </xf>
    <xf numFmtId="0" fontId="0" fillId="0" borderId="4" xfId="0" applyBorder="1"/>
    <xf numFmtId="0" fontId="0" fillId="0" borderId="9" xfId="0" applyBorder="1" applyAlignment="1">
      <alignment horizontal="left"/>
    </xf>
    <xf numFmtId="49" fontId="0" fillId="0" borderId="4" xfId="0" applyNumberFormat="1" applyBorder="1"/>
    <xf numFmtId="0" fontId="0" fillId="0" borderId="4" xfId="0" applyBorder="1" applyAlignment="1">
      <alignment horizont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176" fontId="14" fillId="0" borderId="3" xfId="0" applyNumberFormat="1" applyFont="1" applyBorder="1" applyAlignment="1">
      <alignment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447675</xdr:colOff>
      <xdr:row>1</xdr:row>
      <xdr:rowOff>19050</xdr:rowOff>
    </xdr:from>
    <xdr:to>
      <xdr:col>5</xdr:col>
      <xdr:colOff>428625</xdr:colOff>
      <xdr:row>1</xdr:row>
      <xdr:rowOff>19050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id="{59221654-4307-44F4-A6AC-1472DAE753BA}"/>
            </a:ext>
          </a:extLst>
        </xdr:cNvPr>
        <xdr:cNvSpPr>
          <a:spLocks noChangeShapeType="1"/>
        </xdr:cNvSpPr>
      </xdr:nvSpPr>
      <xdr:spPr bwMode="auto">
        <a:xfrm>
          <a:off x="2238375" y="466725"/>
          <a:ext cx="15049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13</xdr:row>
      <xdr:rowOff>38100</xdr:rowOff>
    </xdr:from>
    <xdr:to>
      <xdr:col>6</xdr:col>
      <xdr:colOff>390525</xdr:colOff>
      <xdr:row>13</xdr:row>
      <xdr:rowOff>38100</xdr:rowOff>
    </xdr:to>
    <xdr:sp macro="" textlink="">
      <xdr:nvSpPr>
        <xdr:cNvPr id="2" name="Line 9">
          <a:extLst>
            <a:ext uri="{FF2B5EF4-FFF2-40B4-BE49-F238E27FC236}">
              <a16:creationId xmlns:a16="http://schemas.microsoft.com/office/drawing/2014/main" id="{99D2EC0E-2990-4206-9A66-93B31E1AD44F}"/>
            </a:ext>
          </a:extLst>
        </xdr:cNvPr>
        <xdr:cNvSpPr>
          <a:spLocks noChangeShapeType="1"/>
        </xdr:cNvSpPr>
      </xdr:nvSpPr>
      <xdr:spPr bwMode="auto">
        <a:xfrm>
          <a:off x="333375" y="2200275"/>
          <a:ext cx="38290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15</xdr:row>
      <xdr:rowOff>38100</xdr:rowOff>
    </xdr:from>
    <xdr:to>
      <xdr:col>9</xdr:col>
      <xdr:colOff>95250</xdr:colOff>
      <xdr:row>15</xdr:row>
      <xdr:rowOff>38100</xdr:rowOff>
    </xdr:to>
    <xdr:sp macro="" textlink="">
      <xdr:nvSpPr>
        <xdr:cNvPr id="3" name="Line 10">
          <a:extLst>
            <a:ext uri="{FF2B5EF4-FFF2-40B4-BE49-F238E27FC236}">
              <a16:creationId xmlns:a16="http://schemas.microsoft.com/office/drawing/2014/main" id="{96ADC968-5A09-4A0A-9C05-4F037F2DDB1E}"/>
            </a:ext>
          </a:extLst>
        </xdr:cNvPr>
        <xdr:cNvSpPr>
          <a:spLocks noChangeShapeType="1"/>
        </xdr:cNvSpPr>
      </xdr:nvSpPr>
      <xdr:spPr bwMode="auto">
        <a:xfrm>
          <a:off x="333375" y="2438400"/>
          <a:ext cx="94583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1</xdr:row>
      <xdr:rowOff>19050</xdr:rowOff>
    </xdr:from>
    <xdr:to>
      <xdr:col>7</xdr:col>
      <xdr:colOff>514350</xdr:colOff>
      <xdr:row>1</xdr:row>
      <xdr:rowOff>19050</xdr:rowOff>
    </xdr:to>
    <xdr:sp macro="" textlink="">
      <xdr:nvSpPr>
        <xdr:cNvPr id="4" name="Line 11">
          <a:extLst>
            <a:ext uri="{FF2B5EF4-FFF2-40B4-BE49-F238E27FC236}">
              <a16:creationId xmlns:a16="http://schemas.microsoft.com/office/drawing/2014/main" id="{0716B9EB-BCEA-40ED-90A8-AB98014D1CB0}"/>
            </a:ext>
          </a:extLst>
        </xdr:cNvPr>
        <xdr:cNvSpPr>
          <a:spLocks noChangeShapeType="1"/>
        </xdr:cNvSpPr>
      </xdr:nvSpPr>
      <xdr:spPr bwMode="auto">
        <a:xfrm flipV="1">
          <a:off x="4114800" y="466725"/>
          <a:ext cx="152400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8</xdr:row>
      <xdr:rowOff>38100</xdr:rowOff>
    </xdr:from>
    <xdr:to>
      <xdr:col>4</xdr:col>
      <xdr:colOff>152400</xdr:colOff>
      <xdr:row>8</xdr:row>
      <xdr:rowOff>38100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id="{B5E1651D-8132-479B-979F-1046D046D360}"/>
            </a:ext>
          </a:extLst>
        </xdr:cNvPr>
        <xdr:cNvSpPr>
          <a:spLocks noChangeShapeType="1"/>
        </xdr:cNvSpPr>
      </xdr:nvSpPr>
      <xdr:spPr bwMode="auto">
        <a:xfrm>
          <a:off x="333375" y="1571625"/>
          <a:ext cx="26479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4</xdr:row>
      <xdr:rowOff>38100</xdr:rowOff>
    </xdr:from>
    <xdr:to>
      <xdr:col>4</xdr:col>
      <xdr:colOff>152400</xdr:colOff>
      <xdr:row>4</xdr:row>
      <xdr:rowOff>38100</xdr:rowOff>
    </xdr:to>
    <xdr:sp macro="" textlink="">
      <xdr:nvSpPr>
        <xdr:cNvPr id="6" name="Line 14">
          <a:extLst>
            <a:ext uri="{FF2B5EF4-FFF2-40B4-BE49-F238E27FC236}">
              <a16:creationId xmlns:a16="http://schemas.microsoft.com/office/drawing/2014/main" id="{7EBA5742-61AC-4A63-9609-29F6E4DA9E82}"/>
            </a:ext>
          </a:extLst>
        </xdr:cNvPr>
        <xdr:cNvSpPr>
          <a:spLocks noChangeShapeType="1"/>
        </xdr:cNvSpPr>
      </xdr:nvSpPr>
      <xdr:spPr bwMode="auto">
        <a:xfrm>
          <a:off x="333375" y="1000125"/>
          <a:ext cx="26479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6</xdr:row>
      <xdr:rowOff>38100</xdr:rowOff>
    </xdr:from>
    <xdr:to>
      <xdr:col>4</xdr:col>
      <xdr:colOff>152400</xdr:colOff>
      <xdr:row>6</xdr:row>
      <xdr:rowOff>38100</xdr:rowOff>
    </xdr:to>
    <xdr:sp macro="" textlink="">
      <xdr:nvSpPr>
        <xdr:cNvPr id="7" name="Line 15">
          <a:extLst>
            <a:ext uri="{FF2B5EF4-FFF2-40B4-BE49-F238E27FC236}">
              <a16:creationId xmlns:a16="http://schemas.microsoft.com/office/drawing/2014/main" id="{1425FFC1-060E-4A27-B175-56BC1C7FD8D8}"/>
            </a:ext>
          </a:extLst>
        </xdr:cNvPr>
        <xdr:cNvSpPr>
          <a:spLocks noChangeShapeType="1"/>
        </xdr:cNvSpPr>
      </xdr:nvSpPr>
      <xdr:spPr bwMode="auto">
        <a:xfrm>
          <a:off x="333375" y="1285875"/>
          <a:ext cx="26479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11</xdr:col>
      <xdr:colOff>581025</xdr:colOff>
      <xdr:row>0</xdr:row>
      <xdr:rowOff>38100</xdr:rowOff>
    </xdr:from>
    <xdr:to>
      <xdr:col>15</xdr:col>
      <xdr:colOff>1190625</xdr:colOff>
      <xdr:row>2</xdr:row>
      <xdr:rowOff>295275</xdr:rowOff>
    </xdr:to>
    <xdr:pic>
      <xdr:nvPicPr>
        <xdr:cNvPr id="8" name="Picture 36">
          <a:extLst>
            <a:ext uri="{FF2B5EF4-FFF2-40B4-BE49-F238E27FC236}">
              <a16:creationId xmlns:a16="http://schemas.microsoft.com/office/drawing/2014/main" id="{9E4BFD0E-1681-4073-A3D6-800A2CAFA5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01300" y="38100"/>
          <a:ext cx="4572000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742950</xdr:colOff>
      <xdr:row>3</xdr:row>
      <xdr:rowOff>28575</xdr:rowOff>
    </xdr:from>
    <xdr:to>
      <xdr:col>15</xdr:col>
      <xdr:colOff>1038225</xdr:colOff>
      <xdr:row>15</xdr:row>
      <xdr:rowOff>28575</xdr:rowOff>
    </xdr:to>
    <xdr:pic>
      <xdr:nvPicPr>
        <xdr:cNvPr id="9" name="Picture 43">
          <a:extLst>
            <a:ext uri="{FF2B5EF4-FFF2-40B4-BE49-F238E27FC236}">
              <a16:creationId xmlns:a16="http://schemas.microsoft.com/office/drawing/2014/main" id="{8578E113-2793-4AF9-85FF-45F01F577E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3225" y="838200"/>
          <a:ext cx="4257675" cy="15906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9525</xdr:colOff>
      <xdr:row>0</xdr:row>
      <xdr:rowOff>57150</xdr:rowOff>
    </xdr:from>
    <xdr:to>
      <xdr:col>21</xdr:col>
      <xdr:colOff>476250</xdr:colOff>
      <xdr:row>30</xdr:row>
      <xdr:rowOff>123825</xdr:rowOff>
    </xdr:to>
    <xdr:pic>
      <xdr:nvPicPr>
        <xdr:cNvPr id="10" name="Picture 49">
          <a:extLst>
            <a:ext uri="{FF2B5EF4-FFF2-40B4-BE49-F238E27FC236}">
              <a16:creationId xmlns:a16="http://schemas.microsoft.com/office/drawing/2014/main" id="{3F261480-C651-449A-9510-BDC3B306DA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20925" y="57150"/>
          <a:ext cx="4276725" cy="48672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628650</xdr:colOff>
      <xdr:row>1</xdr:row>
      <xdr:rowOff>0</xdr:rowOff>
    </xdr:from>
    <xdr:to>
      <xdr:col>4</xdr:col>
      <xdr:colOff>1428750</xdr:colOff>
      <xdr:row>1</xdr:row>
      <xdr:rowOff>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29F609E6-F709-4707-9B5F-36ABC518D04B}"/>
            </a:ext>
          </a:extLst>
        </xdr:cNvPr>
        <xdr:cNvSpPr>
          <a:spLocks noChangeShapeType="1"/>
        </xdr:cNvSpPr>
      </xdr:nvSpPr>
      <xdr:spPr bwMode="auto">
        <a:xfrm>
          <a:off x="3371850" y="447675"/>
          <a:ext cx="268605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419100</xdr:colOff>
      <xdr:row>14</xdr:row>
      <xdr:rowOff>85725</xdr:rowOff>
    </xdr:from>
    <xdr:to>
      <xdr:col>13</xdr:col>
      <xdr:colOff>400050</xdr:colOff>
      <xdr:row>30</xdr:row>
      <xdr:rowOff>28575</xdr:rowOff>
    </xdr:to>
    <xdr:pic>
      <xdr:nvPicPr>
        <xdr:cNvPr id="2" name="Picture 10">
          <a:extLst>
            <a:ext uri="{FF2B5EF4-FFF2-40B4-BE49-F238E27FC236}">
              <a16:creationId xmlns:a16="http://schemas.microsoft.com/office/drawing/2014/main" id="{083996EA-69FB-4AC4-B5FF-720B5FFBC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91725" y="2514600"/>
          <a:ext cx="5286375" cy="272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5</xdr:row>
      <xdr:rowOff>47625</xdr:rowOff>
    </xdr:from>
    <xdr:to>
      <xdr:col>1</xdr:col>
      <xdr:colOff>5467350</xdr:colOff>
      <xdr:row>15</xdr:row>
      <xdr:rowOff>190500</xdr:rowOff>
    </xdr:to>
    <xdr:sp macro="" textlink="">
      <xdr:nvSpPr>
        <xdr:cNvPr id="1031" name="Rectangle 7">
          <a:extLst>
            <a:ext uri="{FF2B5EF4-FFF2-40B4-BE49-F238E27FC236}">
              <a16:creationId xmlns:a16="http://schemas.microsoft.com/office/drawing/2014/main" id="{DACE5934-6CED-4F04-9EE4-630A00B722C1}"/>
            </a:ext>
          </a:extLst>
        </xdr:cNvPr>
        <xdr:cNvSpPr>
          <a:spLocks noChangeArrowheads="1"/>
        </xdr:cNvSpPr>
      </xdr:nvSpPr>
      <xdr:spPr bwMode="auto">
        <a:xfrm>
          <a:off x="942975" y="1257300"/>
          <a:ext cx="4924425" cy="2524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600075</xdr:colOff>
      <xdr:row>5</xdr:row>
      <xdr:rowOff>133350</xdr:rowOff>
    </xdr:from>
    <xdr:to>
      <xdr:col>1</xdr:col>
      <xdr:colOff>2781300</xdr:colOff>
      <xdr:row>15</xdr:row>
      <xdr:rowOff>133350</xdr:rowOff>
    </xdr:to>
    <xdr:pic>
      <xdr:nvPicPr>
        <xdr:cNvPr id="1032" name="Picture 8" descr="행높이팝업">
          <a:extLst>
            <a:ext uri="{FF2B5EF4-FFF2-40B4-BE49-F238E27FC236}">
              <a16:creationId xmlns:a16="http://schemas.microsoft.com/office/drawing/2014/main" id="{D016DC26-63F6-4B76-A9E1-D4E919A87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1343025"/>
          <a:ext cx="2181225" cy="2381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3295650</xdr:colOff>
      <xdr:row>8</xdr:row>
      <xdr:rowOff>104775</xdr:rowOff>
    </xdr:from>
    <xdr:to>
      <xdr:col>1</xdr:col>
      <xdr:colOff>4953000</xdr:colOff>
      <xdr:row>12</xdr:row>
      <xdr:rowOff>66675</xdr:rowOff>
    </xdr:to>
    <xdr:pic>
      <xdr:nvPicPr>
        <xdr:cNvPr id="1033" name="Picture 9" descr="행높이">
          <a:extLst>
            <a:ext uri="{FF2B5EF4-FFF2-40B4-BE49-F238E27FC236}">
              <a16:creationId xmlns:a16="http://schemas.microsoft.com/office/drawing/2014/main" id="{1F8F05D7-9986-4301-BD31-1E84301AE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5700" y="2028825"/>
          <a:ext cx="1657350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7"/>
  <sheetViews>
    <sheetView workbookViewId="0">
      <selection activeCell="E2" sqref="E2:E3"/>
    </sheetView>
  </sheetViews>
  <sheetFormatPr defaultColWidth="8.88671875" defaultRowHeight="13.5" x14ac:dyDescent="0.15"/>
  <cols>
    <col min="1" max="1" width="8.88671875" style="1"/>
    <col min="2" max="2" width="3.109375" style="1" customWidth="1"/>
    <col min="3" max="6" width="8.88671875" style="1"/>
    <col min="7" max="7" width="7.77734375" style="1" customWidth="1"/>
    <col min="8" max="8" width="5.33203125" style="1" customWidth="1"/>
    <col min="9" max="9" width="9.44140625" style="1" customWidth="1"/>
    <col min="10" max="25" width="8.88671875" style="1"/>
    <col min="26" max="26" width="37.77734375" style="1" customWidth="1"/>
    <col min="27" max="16384" width="8.88671875" style="1"/>
  </cols>
  <sheetData>
    <row r="1" spans="1:26" ht="35.25" x14ac:dyDescent="0.4">
      <c r="A1" s="74" t="str">
        <f>표지!A1</f>
        <v>見 積 書</v>
      </c>
      <c r="B1" s="74"/>
      <c r="C1" s="74"/>
      <c r="D1" s="74"/>
      <c r="E1" s="74"/>
      <c r="F1" s="74"/>
      <c r="G1" s="74"/>
      <c r="H1" s="74"/>
      <c r="I1" s="74"/>
      <c r="P1" s="1" t="s">
        <v>19</v>
      </c>
      <c r="Z1" s="15" t="s">
        <v>20</v>
      </c>
    </row>
    <row r="2" spans="1:26" ht="6" customHeight="1" x14ac:dyDescent="0.15"/>
    <row r="3" spans="1:26" ht="8.1" customHeight="1" x14ac:dyDescent="0.15"/>
    <row r="4" spans="1:26" ht="8.1" customHeight="1" x14ac:dyDescent="0.15"/>
    <row r="5" spans="1:26" ht="8.1" customHeight="1" x14ac:dyDescent="0.15"/>
    <row r="6" spans="1:26" ht="8.1" customHeight="1" x14ac:dyDescent="0.15"/>
    <row r="7" spans="1:26" ht="8.1" customHeight="1" x14ac:dyDescent="0.15"/>
    <row r="8" spans="1:26" ht="8.1" customHeight="1" x14ac:dyDescent="0.15"/>
    <row r="9" spans="1:26" ht="8.1" customHeight="1" x14ac:dyDescent="0.15"/>
    <row r="10" spans="1:26" ht="8.1" customHeight="1" x14ac:dyDescent="0.15"/>
    <row r="11" spans="1:26" ht="8.1" customHeight="1" x14ac:dyDescent="0.15"/>
    <row r="12" spans="1:26" ht="8.1" customHeight="1" x14ac:dyDescent="0.15"/>
    <row r="13" spans="1:26" ht="8.1" customHeight="1" x14ac:dyDescent="0.15"/>
    <row r="14" spans="1:26" ht="8.1" customHeight="1" x14ac:dyDescent="0.15"/>
    <row r="15" spans="1:26" ht="8.1" customHeight="1" x14ac:dyDescent="0.15"/>
    <row r="16" spans="1:26" ht="8.1" customHeight="1" x14ac:dyDescent="0.15"/>
    <row r="17" spans="2:8" x14ac:dyDescent="0.15">
      <c r="B17" s="16"/>
      <c r="C17" s="17"/>
      <c r="D17" s="17"/>
      <c r="E17" s="17"/>
      <c r="F17" s="17"/>
      <c r="G17" s="17"/>
      <c r="H17" s="18"/>
    </row>
    <row r="18" spans="2:8" x14ac:dyDescent="0.15">
      <c r="B18" s="19"/>
      <c r="C18" s="1" t="s">
        <v>21</v>
      </c>
      <c r="D18" s="73" t="str">
        <f>표지!C13</f>
        <v>MAUM돌봄 융합교육센터 구축 실시설계 용역</v>
      </c>
      <c r="E18" s="73"/>
      <c r="F18" s="73"/>
      <c r="G18" s="73"/>
      <c r="H18" s="20"/>
    </row>
    <row r="19" spans="2:8" x14ac:dyDescent="0.15">
      <c r="B19" s="19"/>
      <c r="H19" s="20"/>
    </row>
    <row r="20" spans="2:8" x14ac:dyDescent="0.15">
      <c r="B20" s="19"/>
      <c r="C20" s="1" t="s">
        <v>22</v>
      </c>
      <c r="D20" s="73" t="str">
        <f>표지!C4</f>
        <v xml:space="preserve">             貴下</v>
      </c>
      <c r="E20" s="73"/>
      <c r="F20" s="73"/>
      <c r="G20" s="73"/>
      <c r="H20" s="20"/>
    </row>
    <row r="21" spans="2:8" x14ac:dyDescent="0.15">
      <c r="B21" s="19"/>
      <c r="H21" s="20"/>
    </row>
    <row r="22" spans="2:8" x14ac:dyDescent="0.15">
      <c r="B22" s="19"/>
      <c r="C22" s="1" t="s">
        <v>23</v>
      </c>
      <c r="D22" s="75" t="str">
        <f>표지!C6</f>
        <v>2023년 12월 15일</v>
      </c>
      <c r="E22" s="75"/>
      <c r="F22" s="75"/>
      <c r="G22" s="75"/>
      <c r="H22" s="20"/>
    </row>
    <row r="23" spans="2:8" x14ac:dyDescent="0.15">
      <c r="B23" s="21"/>
      <c r="C23" s="22"/>
      <c r="D23" s="22"/>
      <c r="E23" s="22"/>
      <c r="F23" s="22"/>
      <c r="G23" s="22"/>
      <c r="H23" s="23"/>
    </row>
    <row r="24" spans="2:8" ht="7.5" customHeight="1" x14ac:dyDescent="0.15"/>
    <row r="25" spans="2:8" ht="7.5" customHeight="1" x14ac:dyDescent="0.15"/>
    <row r="26" spans="2:8" ht="7.5" customHeight="1" x14ac:dyDescent="0.15"/>
    <row r="27" spans="2:8" ht="7.5" customHeight="1" x14ac:dyDescent="0.15"/>
    <row r="28" spans="2:8" ht="7.5" customHeight="1" x14ac:dyDescent="0.15"/>
    <row r="29" spans="2:8" ht="7.5" customHeight="1" x14ac:dyDescent="0.15"/>
    <row r="30" spans="2:8" ht="7.5" customHeight="1" x14ac:dyDescent="0.15"/>
    <row r="31" spans="2:8" ht="7.5" customHeight="1" x14ac:dyDescent="0.15"/>
    <row r="32" spans="2:8" ht="7.5" customHeight="1" x14ac:dyDescent="0.15"/>
    <row r="33" spans="3:7" ht="7.5" customHeight="1" x14ac:dyDescent="0.15"/>
    <row r="34" spans="3:7" ht="7.5" customHeight="1" x14ac:dyDescent="0.15"/>
    <row r="35" spans="3:7" ht="7.5" customHeight="1" x14ac:dyDescent="0.15"/>
    <row r="36" spans="3:7" ht="22.5" x14ac:dyDescent="0.25">
      <c r="D36" s="76" t="str">
        <f>표지!I3</f>
        <v>대 한 민 국 주 식 회 사</v>
      </c>
      <c r="E36" s="77"/>
      <c r="F36" s="77"/>
    </row>
    <row r="37" spans="3:7" ht="12" customHeight="1" x14ac:dyDescent="0.15">
      <c r="D37" s="72" t="str">
        <f>표지!I4</f>
        <v xml:space="preserve"> </v>
      </c>
      <c r="E37" s="73"/>
      <c r="F37" s="73"/>
      <c r="G37" s="73"/>
    </row>
    <row r="38" spans="3:7" ht="12" customHeight="1" x14ac:dyDescent="0.15">
      <c r="D38" s="72" t="str">
        <f>표지!I5</f>
        <v>ㅇ ㅇ 시 ㅇ  ㅇ  구 ㅇ  ㅇ  동</v>
      </c>
      <c r="E38" s="73"/>
      <c r="F38" s="73"/>
      <c r="G38" s="73"/>
    </row>
    <row r="39" spans="3:7" ht="12" customHeight="1" x14ac:dyDescent="0.15">
      <c r="D39" s="72" t="str">
        <f>표지!I6</f>
        <v xml:space="preserve"> </v>
      </c>
      <c r="E39" s="73"/>
      <c r="F39" s="73"/>
      <c r="G39" s="73"/>
    </row>
    <row r="40" spans="3:7" ht="12" customHeight="1" x14ac:dyDescent="0.15">
      <c r="D40" s="72" t="str">
        <f>표지!I7</f>
        <v>대표이사    홍      길      동</v>
      </c>
      <c r="E40" s="73"/>
      <c r="F40" s="73"/>
      <c r="G40" s="73"/>
    </row>
    <row r="41" spans="3:7" ht="12" customHeight="1" x14ac:dyDescent="0.15">
      <c r="D41" s="72" t="str">
        <f>표지!I8</f>
        <v xml:space="preserve"> </v>
      </c>
      <c r="E41" s="73"/>
      <c r="F41" s="73"/>
      <c r="G41" s="73"/>
    </row>
    <row r="42" spans="3:7" ht="12" customHeight="1" x14ac:dyDescent="0.15">
      <c r="D42" s="72" t="str">
        <f>표지!I9</f>
        <v>대표전화   (02) 0 0 0 - 0 0 0 0</v>
      </c>
      <c r="E42" s="73"/>
      <c r="F42" s="73"/>
      <c r="G42" s="73"/>
    </row>
    <row r="43" spans="3:7" ht="12" customHeight="1" x14ac:dyDescent="0.15">
      <c r="D43" s="72" t="str">
        <f>표지!I10</f>
        <v xml:space="preserve"> </v>
      </c>
      <c r="E43" s="73"/>
      <c r="F43" s="73"/>
      <c r="G43" s="73"/>
    </row>
    <row r="44" spans="3:7" ht="12" customHeight="1" x14ac:dyDescent="0.15">
      <c r="D44" s="72" t="str">
        <f>표지!I11</f>
        <v>팩    스   (02) 0 0 0 - 0 0 0 0</v>
      </c>
      <c r="E44" s="73"/>
      <c r="F44" s="73"/>
      <c r="G44" s="73"/>
    </row>
    <row r="45" spans="3:7" ht="12" customHeight="1" x14ac:dyDescent="0.15">
      <c r="C45" s="1" t="s">
        <v>19</v>
      </c>
      <c r="D45" s="72" t="str">
        <f>표지!I12</f>
        <v xml:space="preserve"> </v>
      </c>
      <c r="E45" s="73"/>
      <c r="F45" s="73"/>
      <c r="G45" s="73"/>
    </row>
    <row r="46" spans="3:7" ht="12" customHeight="1" x14ac:dyDescent="0.15">
      <c r="D46" s="72" t="str">
        <f>표지!I13</f>
        <v xml:space="preserve"> </v>
      </c>
      <c r="E46" s="73"/>
      <c r="F46" s="73"/>
      <c r="G46" s="73"/>
    </row>
    <row r="47" spans="3:7" ht="12" customHeight="1" x14ac:dyDescent="0.15">
      <c r="D47" s="72"/>
      <c r="E47" s="73"/>
      <c r="F47" s="73"/>
      <c r="G47" s="73"/>
    </row>
  </sheetData>
  <mergeCells count="16">
    <mergeCell ref="D37:G37"/>
    <mergeCell ref="A1:I1"/>
    <mergeCell ref="D18:G18"/>
    <mergeCell ref="D20:G20"/>
    <mergeCell ref="D22:G22"/>
    <mergeCell ref="D36:F36"/>
    <mergeCell ref="D44:G44"/>
    <mergeCell ref="D45:G45"/>
    <mergeCell ref="D46:G46"/>
    <mergeCell ref="D47:G47"/>
    <mergeCell ref="D38:G38"/>
    <mergeCell ref="D39:G39"/>
    <mergeCell ref="D40:G40"/>
    <mergeCell ref="D41:G41"/>
    <mergeCell ref="D42:G42"/>
    <mergeCell ref="D43:G43"/>
  </mergeCells>
  <phoneticPr fontId="1" type="noConversion"/>
  <printOptions horizontalCentered="1" verticalCentered="1"/>
  <pageMargins left="0.94488188976377963" right="0.35433070866141736" top="0.59055118110236227" bottom="0.39370078740157483" header="0.51181102362204722" footer="0.51181102362204722"/>
  <pageSetup paperSize="9" orientation="landscape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6"/>
  <sheetViews>
    <sheetView zoomScaleNormal="100" workbookViewId="0">
      <selection activeCell="E2" sqref="E2:E3"/>
    </sheetView>
  </sheetViews>
  <sheetFormatPr defaultColWidth="8.88671875" defaultRowHeight="13.5" x14ac:dyDescent="0.15"/>
  <cols>
    <col min="1" max="1" width="3.44140625" style="15" customWidth="1"/>
    <col min="2" max="2" width="8.5546875" style="15" customWidth="1"/>
    <col min="3" max="3" width="16.6640625" style="15" customWidth="1"/>
    <col min="4" max="5" width="4.33203125" style="15" customWidth="1"/>
    <col min="6" max="6" width="6.6640625" style="15" customWidth="1"/>
    <col min="7" max="7" width="15.77734375" style="15" customWidth="1"/>
    <col min="8" max="8" width="25.6640625" style="15" customWidth="1"/>
    <col min="9" max="9" width="27.6640625" style="15" customWidth="1"/>
    <col min="10" max="10" width="1.44140625" style="15" customWidth="1"/>
    <col min="11" max="11" width="3.33203125" style="15" hidden="1" customWidth="1"/>
    <col min="12" max="13" width="8.88671875" style="15"/>
    <col min="14" max="14" width="13.77734375" style="15" customWidth="1"/>
    <col min="15" max="15" width="14.6640625" style="15" customWidth="1"/>
    <col min="16" max="16" width="14.33203125" style="15" customWidth="1"/>
    <col min="17" max="16384" width="8.88671875" style="15"/>
  </cols>
  <sheetData>
    <row r="1" spans="1:14" ht="35.25" x14ac:dyDescent="0.15">
      <c r="A1" s="108" t="s">
        <v>256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M1" s="3"/>
      <c r="N1" s="3"/>
    </row>
    <row r="2" spans="1:14" ht="3.75" customHeight="1" x14ac:dyDescent="0.15"/>
    <row r="3" spans="1:14" ht="24.75" customHeight="1" x14ac:dyDescent="0.25">
      <c r="H3" s="24"/>
      <c r="I3" s="25" t="s">
        <v>258</v>
      </c>
      <c r="J3" s="25"/>
      <c r="K3" s="26"/>
    </row>
    <row r="4" spans="1:14" ht="12" customHeight="1" x14ac:dyDescent="0.15">
      <c r="B4" s="27" t="s">
        <v>24</v>
      </c>
      <c r="C4" s="107" t="s">
        <v>260</v>
      </c>
      <c r="D4" s="107"/>
      <c r="E4" s="107"/>
      <c r="F4" s="107"/>
      <c r="G4" s="107"/>
      <c r="H4" s="12"/>
      <c r="I4" s="106" t="s">
        <v>19</v>
      </c>
      <c r="J4" s="106"/>
      <c r="K4" s="106"/>
      <c r="N4"/>
    </row>
    <row r="5" spans="1:14" ht="11.1" customHeight="1" x14ac:dyDescent="0.15">
      <c r="B5" s="107"/>
      <c r="C5" s="107"/>
      <c r="D5" s="107"/>
      <c r="E5" s="107"/>
      <c r="F5" s="107"/>
      <c r="G5" s="107"/>
      <c r="H5" s="28" t="s">
        <v>19</v>
      </c>
      <c r="I5" s="106" t="s">
        <v>259</v>
      </c>
      <c r="J5" s="106"/>
      <c r="K5" s="106"/>
    </row>
    <row r="6" spans="1:14" ht="12" customHeight="1" x14ac:dyDescent="0.15">
      <c r="B6" s="12" t="s">
        <v>25</v>
      </c>
      <c r="C6" s="106" t="s">
        <v>261</v>
      </c>
      <c r="D6" s="106"/>
      <c r="E6" s="106"/>
      <c r="F6" s="106"/>
      <c r="G6" s="106"/>
      <c r="H6" s="12"/>
      <c r="I6" s="106" t="s">
        <v>19</v>
      </c>
      <c r="J6" s="106"/>
      <c r="K6" s="106"/>
      <c r="M6"/>
    </row>
    <row r="7" spans="1:14" ht="11.1" customHeight="1" x14ac:dyDescent="0.15">
      <c r="B7" s="107"/>
      <c r="C7" s="107"/>
      <c r="D7" s="107"/>
      <c r="E7" s="107"/>
      <c r="F7" s="107"/>
      <c r="G7" s="107"/>
      <c r="H7" s="28" t="s">
        <v>19</v>
      </c>
      <c r="I7" s="106" t="s">
        <v>262</v>
      </c>
      <c r="J7" s="106"/>
      <c r="K7" s="106"/>
    </row>
    <row r="8" spans="1:14" ht="12" customHeight="1" x14ac:dyDescent="0.15">
      <c r="B8" s="107" t="s">
        <v>257</v>
      </c>
      <c r="C8" s="107"/>
      <c r="D8" s="107"/>
      <c r="E8" s="107"/>
      <c r="F8" s="107"/>
      <c r="G8" s="107"/>
      <c r="H8" s="12"/>
      <c r="I8" s="106" t="s">
        <v>19</v>
      </c>
      <c r="J8" s="106"/>
      <c r="K8" s="106"/>
    </row>
    <row r="9" spans="1:14" ht="11.1" customHeight="1" x14ac:dyDescent="0.15">
      <c r="B9" s="107"/>
      <c r="C9" s="107"/>
      <c r="D9" s="107"/>
      <c r="E9" s="107"/>
      <c r="F9" s="107"/>
      <c r="G9" s="107"/>
      <c r="H9" s="28" t="s">
        <v>19</v>
      </c>
      <c r="I9" s="106" t="s">
        <v>263</v>
      </c>
      <c r="J9" s="106"/>
      <c r="K9" s="106"/>
    </row>
    <row r="10" spans="1:14" ht="11.1" customHeight="1" x14ac:dyDescent="0.15">
      <c r="B10" s="12"/>
      <c r="C10" s="12"/>
      <c r="D10" s="12"/>
      <c r="E10" s="12"/>
      <c r="F10" s="12"/>
      <c r="G10" s="12"/>
      <c r="H10" s="12"/>
      <c r="I10" s="106" t="s">
        <v>19</v>
      </c>
      <c r="J10" s="106"/>
      <c r="K10" s="106"/>
    </row>
    <row r="11" spans="1:14" ht="11.1" customHeight="1" x14ac:dyDescent="0.15">
      <c r="B11" s="12"/>
      <c r="C11" s="12"/>
      <c r="D11" s="12"/>
      <c r="E11" s="12"/>
      <c r="F11" s="12"/>
      <c r="G11" s="12"/>
      <c r="H11" s="28" t="s">
        <v>19</v>
      </c>
      <c r="I11" s="106" t="s">
        <v>265</v>
      </c>
      <c r="J11" s="106"/>
      <c r="K11" s="106"/>
    </row>
    <row r="12" spans="1:14" ht="6" customHeight="1" x14ac:dyDescent="0.15">
      <c r="B12" s="12"/>
      <c r="C12" s="12"/>
      <c r="D12" s="12"/>
      <c r="E12" s="12"/>
      <c r="F12" s="12"/>
      <c r="G12" s="12"/>
      <c r="H12" s="28"/>
      <c r="I12" s="107" t="s">
        <v>19</v>
      </c>
      <c r="J12" s="107"/>
      <c r="K12" s="107"/>
    </row>
    <row r="13" spans="1:14" ht="12" customHeight="1" x14ac:dyDescent="0.15">
      <c r="B13" s="12" t="s">
        <v>26</v>
      </c>
      <c r="C13" s="107" t="s">
        <v>264</v>
      </c>
      <c r="D13" s="107"/>
      <c r="E13" s="107"/>
      <c r="F13" s="107"/>
      <c r="G13" s="107"/>
      <c r="H13" s="12"/>
      <c r="I13" s="107" t="s">
        <v>19</v>
      </c>
      <c r="J13" s="107"/>
      <c r="K13" s="107"/>
    </row>
    <row r="14" spans="1:14" ht="6" customHeight="1" x14ac:dyDescent="0.15">
      <c r="B14" s="107"/>
      <c r="C14" s="107"/>
      <c r="D14" s="107"/>
      <c r="E14" s="107"/>
      <c r="F14" s="107"/>
      <c r="G14" s="107"/>
      <c r="H14" s="107"/>
      <c r="I14" s="107"/>
      <c r="J14" s="12"/>
    </row>
    <row r="15" spans="1:14" ht="12.75" customHeight="1" x14ac:dyDescent="0.15">
      <c r="B15" s="12" t="s">
        <v>27</v>
      </c>
      <c r="C15" s="96" t="str">
        <f>"一金"&amp;NUMBERSTRING(F40,2)&amp;"원整("&amp;DOLLAR(F40,0)&amp;")"</f>
        <v>一金零원整(₩0)</v>
      </c>
      <c r="D15" s="96"/>
      <c r="E15" s="96"/>
      <c r="F15" s="96"/>
      <c r="G15" s="96"/>
      <c r="H15" s="96"/>
      <c r="I15" s="96"/>
      <c r="J15" s="29"/>
    </row>
    <row r="16" spans="1:14" ht="7.35" customHeight="1" thickBot="1" x14ac:dyDescent="0.2">
      <c r="B16" s="28"/>
      <c r="C16" s="30"/>
      <c r="D16" s="30"/>
      <c r="E16" s="30"/>
      <c r="F16" s="30"/>
      <c r="G16" s="30"/>
      <c r="H16" s="30"/>
      <c r="I16" s="30"/>
      <c r="J16" s="30"/>
    </row>
    <row r="17" spans="2:16" ht="16.5" customHeight="1" thickBot="1" x14ac:dyDescent="0.2">
      <c r="B17" s="97" t="s">
        <v>28</v>
      </c>
      <c r="C17" s="98"/>
      <c r="D17" s="31" t="s">
        <v>4</v>
      </c>
      <c r="E17" s="31" t="s">
        <v>5</v>
      </c>
      <c r="F17" s="98" t="s">
        <v>29</v>
      </c>
      <c r="G17" s="98"/>
      <c r="H17" s="98" t="s">
        <v>30</v>
      </c>
      <c r="I17" s="98"/>
      <c r="J17" s="99"/>
      <c r="M17" s="14" t="s">
        <v>31</v>
      </c>
      <c r="N17" s="14" t="s">
        <v>32</v>
      </c>
      <c r="O17" s="14" t="s">
        <v>33</v>
      </c>
      <c r="P17" s="14" t="s">
        <v>34</v>
      </c>
    </row>
    <row r="18" spans="2:16" ht="12.95" customHeight="1" x14ac:dyDescent="0.15">
      <c r="B18" s="100" t="s">
        <v>268</v>
      </c>
      <c r="C18" s="101"/>
      <c r="D18" s="11" t="s">
        <v>269</v>
      </c>
      <c r="E18" s="11">
        <v>1</v>
      </c>
      <c r="F18" s="102">
        <f>옵션!$B$2</f>
        <v>0</v>
      </c>
      <c r="G18" s="103"/>
      <c r="H18" s="104"/>
      <c r="I18" s="104"/>
      <c r="J18" s="105"/>
      <c r="K18" s="3"/>
      <c r="N18" s="32">
        <f t="shared" ref="N18:N39" si="0">E18*F18</f>
        <v>0</v>
      </c>
      <c r="O18" s="32"/>
      <c r="P18" s="32"/>
    </row>
    <row r="19" spans="2:16" ht="12.95" customHeight="1" x14ac:dyDescent="0.15">
      <c r="B19" s="87" t="s">
        <v>270</v>
      </c>
      <c r="C19" s="88"/>
      <c r="D19" s="66" t="s">
        <v>192</v>
      </c>
      <c r="E19" s="14">
        <v>1</v>
      </c>
      <c r="F19" s="89">
        <f>옵션!$C$2</f>
        <v>0</v>
      </c>
      <c r="G19" s="90"/>
      <c r="H19" s="94"/>
      <c r="I19" s="94"/>
      <c r="J19" s="95"/>
      <c r="N19" s="32">
        <f t="shared" si="0"/>
        <v>0</v>
      </c>
      <c r="O19" s="32"/>
      <c r="P19" s="32"/>
    </row>
    <row r="20" spans="2:16" ht="12.95" customHeight="1" x14ac:dyDescent="0.15">
      <c r="B20" s="87" t="s">
        <v>271</v>
      </c>
      <c r="C20" s="88"/>
      <c r="D20" s="66" t="s">
        <v>192</v>
      </c>
      <c r="E20" s="14">
        <v>1</v>
      </c>
      <c r="F20" s="89">
        <f>TRUNC((F19)*M20/100)</f>
        <v>0</v>
      </c>
      <c r="G20" s="90"/>
      <c r="H20" s="94" t="s">
        <v>272</v>
      </c>
      <c r="I20" s="94"/>
      <c r="J20" s="95"/>
      <c r="M20" s="15">
        <v>12.2</v>
      </c>
      <c r="N20" s="32">
        <f t="shared" si="0"/>
        <v>0</v>
      </c>
      <c r="O20" s="32"/>
      <c r="P20" s="32"/>
    </row>
    <row r="21" spans="2:16" ht="12.95" customHeight="1" x14ac:dyDescent="0.15">
      <c r="B21" s="87" t="s">
        <v>273</v>
      </c>
      <c r="C21" s="88"/>
      <c r="D21" s="14"/>
      <c r="E21" s="14"/>
      <c r="F21" s="89">
        <f>SUM(F18:F20)</f>
        <v>0</v>
      </c>
      <c r="G21" s="90"/>
      <c r="H21" s="91"/>
      <c r="I21" s="91"/>
      <c r="J21" s="92"/>
      <c r="N21" s="32">
        <f t="shared" si="0"/>
        <v>0</v>
      </c>
      <c r="O21" s="32"/>
      <c r="P21" s="32"/>
    </row>
    <row r="22" spans="2:16" ht="12.95" customHeight="1" x14ac:dyDescent="0.15">
      <c r="B22" s="87" t="s">
        <v>274</v>
      </c>
      <c r="C22" s="88"/>
      <c r="D22" s="66" t="s">
        <v>192</v>
      </c>
      <c r="E22" s="14">
        <v>1</v>
      </c>
      <c r="F22" s="89">
        <f>옵션!$D$2</f>
        <v>0</v>
      </c>
      <c r="G22" s="90"/>
      <c r="H22" s="91"/>
      <c r="I22" s="91"/>
      <c r="J22" s="92"/>
      <c r="N22" s="32">
        <f t="shared" si="0"/>
        <v>0</v>
      </c>
      <c r="O22" s="32"/>
      <c r="P22" s="32"/>
    </row>
    <row r="23" spans="2:16" ht="12.95" customHeight="1" x14ac:dyDescent="0.15">
      <c r="B23" s="87" t="s">
        <v>275</v>
      </c>
      <c r="C23" s="88"/>
      <c r="D23" s="66" t="s">
        <v>192</v>
      </c>
      <c r="E23" s="14">
        <v>1</v>
      </c>
      <c r="F23" s="89">
        <f>TRUNC((F19+F20)*M23/100)</f>
        <v>0</v>
      </c>
      <c r="G23" s="90"/>
      <c r="H23" s="91" t="s">
        <v>276</v>
      </c>
      <c r="I23" s="91"/>
      <c r="J23" s="92"/>
      <c r="M23" s="15">
        <v>3.7</v>
      </c>
      <c r="N23" s="32">
        <f t="shared" si="0"/>
        <v>0</v>
      </c>
      <c r="O23" s="32"/>
      <c r="P23" s="32"/>
    </row>
    <row r="24" spans="2:16" ht="12.95" customHeight="1" x14ac:dyDescent="0.15">
      <c r="B24" s="87" t="s">
        <v>277</v>
      </c>
      <c r="C24" s="88"/>
      <c r="D24" s="66" t="s">
        <v>192</v>
      </c>
      <c r="E24" s="14">
        <v>1</v>
      </c>
      <c r="F24" s="89">
        <f>TRUNC((F19+F20)*M24/100)</f>
        <v>0</v>
      </c>
      <c r="G24" s="90"/>
      <c r="H24" s="91" t="s">
        <v>278</v>
      </c>
      <c r="I24" s="91"/>
      <c r="J24" s="92"/>
      <c r="M24" s="15">
        <v>1.01</v>
      </c>
      <c r="N24" s="32">
        <f t="shared" si="0"/>
        <v>0</v>
      </c>
      <c r="O24" s="32"/>
      <c r="P24" s="32"/>
    </row>
    <row r="25" spans="2:16" ht="12.95" customHeight="1" x14ac:dyDescent="0.15">
      <c r="B25" s="87" t="s">
        <v>279</v>
      </c>
      <c r="C25" s="88"/>
      <c r="D25" s="66" t="s">
        <v>192</v>
      </c>
      <c r="E25" s="14">
        <v>1</v>
      </c>
      <c r="F25" s="89">
        <f>TRUNC((F19)*M25/100)</f>
        <v>0</v>
      </c>
      <c r="G25" s="90"/>
      <c r="H25" s="93" t="s">
        <v>280</v>
      </c>
      <c r="I25" s="94"/>
      <c r="J25" s="95"/>
      <c r="M25" s="15">
        <v>3.5449999999999999</v>
      </c>
      <c r="N25" s="32">
        <f t="shared" si="0"/>
        <v>0</v>
      </c>
      <c r="O25" s="32"/>
      <c r="P25" s="32"/>
    </row>
    <row r="26" spans="2:16" ht="12.95" customHeight="1" x14ac:dyDescent="0.15">
      <c r="B26" s="87" t="s">
        <v>281</v>
      </c>
      <c r="C26" s="88"/>
      <c r="D26" s="66" t="s">
        <v>192</v>
      </c>
      <c r="E26" s="14">
        <v>1</v>
      </c>
      <c r="F26" s="89">
        <f>TRUNC((F19)*M26/100)</f>
        <v>0</v>
      </c>
      <c r="G26" s="90"/>
      <c r="H26" s="93" t="s">
        <v>282</v>
      </c>
      <c r="I26" s="94"/>
      <c r="J26" s="95"/>
      <c r="M26" s="15">
        <v>4.5</v>
      </c>
      <c r="N26" s="32">
        <f t="shared" si="0"/>
        <v>0</v>
      </c>
      <c r="O26" s="32"/>
      <c r="P26" s="32"/>
    </row>
    <row r="27" spans="2:16" ht="12.95" customHeight="1" x14ac:dyDescent="0.15">
      <c r="B27" s="87" t="s">
        <v>283</v>
      </c>
      <c r="C27" s="88"/>
      <c r="D27" s="66" t="s">
        <v>192</v>
      </c>
      <c r="E27" s="14">
        <v>1</v>
      </c>
      <c r="F27" s="89">
        <f>TRUNC((F19)*M27/100)</f>
        <v>0</v>
      </c>
      <c r="G27" s="90"/>
      <c r="H27" s="93" t="s">
        <v>284</v>
      </c>
      <c r="I27" s="94"/>
      <c r="J27" s="95"/>
      <c r="M27" s="15">
        <v>2.2999999999999998</v>
      </c>
      <c r="N27" s="32">
        <f t="shared" si="0"/>
        <v>0</v>
      </c>
      <c r="O27" s="32"/>
      <c r="P27" s="32"/>
    </row>
    <row r="28" spans="2:16" ht="12.95" customHeight="1" x14ac:dyDescent="0.15">
      <c r="B28" s="87" t="s">
        <v>285</v>
      </c>
      <c r="C28" s="88"/>
      <c r="D28" s="66" t="s">
        <v>192</v>
      </c>
      <c r="E28" s="14">
        <v>1</v>
      </c>
      <c r="F28" s="89">
        <f>TRUNC((F18+F19+0/1.1)*M28/100)</f>
        <v>0</v>
      </c>
      <c r="G28" s="90"/>
      <c r="H28" s="91" t="s">
        <v>286</v>
      </c>
      <c r="I28" s="91"/>
      <c r="J28" s="92"/>
      <c r="M28" s="15">
        <v>2.93</v>
      </c>
      <c r="N28" s="32">
        <f t="shared" si="0"/>
        <v>0</v>
      </c>
      <c r="O28" s="32"/>
      <c r="P28" s="32"/>
    </row>
    <row r="29" spans="2:16" ht="12.95" customHeight="1" x14ac:dyDescent="0.15">
      <c r="B29" s="87" t="s">
        <v>287</v>
      </c>
      <c r="C29" s="88"/>
      <c r="D29" s="66" t="s">
        <v>192</v>
      </c>
      <c r="E29" s="14">
        <v>1</v>
      </c>
      <c r="F29" s="89">
        <f>TRUNC((F21)*M29/100)</f>
        <v>0</v>
      </c>
      <c r="G29" s="90"/>
      <c r="H29" s="93" t="s">
        <v>288</v>
      </c>
      <c r="I29" s="94"/>
      <c r="J29" s="95"/>
      <c r="M29" s="15">
        <v>5.8</v>
      </c>
      <c r="N29" s="32">
        <f t="shared" si="0"/>
        <v>0</v>
      </c>
      <c r="O29" s="32"/>
      <c r="P29" s="32"/>
    </row>
    <row r="30" spans="2:16" ht="12.95" customHeight="1" x14ac:dyDescent="0.15">
      <c r="B30" s="87" t="s">
        <v>289</v>
      </c>
      <c r="C30" s="88"/>
      <c r="D30" s="66" t="s">
        <v>192</v>
      </c>
      <c r="E30" s="14">
        <v>1</v>
      </c>
      <c r="F30" s="89">
        <f>TRUNC((F25)*M30/100)</f>
        <v>0</v>
      </c>
      <c r="G30" s="90"/>
      <c r="H30" s="93" t="s">
        <v>290</v>
      </c>
      <c r="I30" s="94"/>
      <c r="J30" s="95"/>
      <c r="M30" s="15">
        <v>12.81</v>
      </c>
      <c r="N30" s="32">
        <f t="shared" si="0"/>
        <v>0</v>
      </c>
      <c r="O30" s="32"/>
      <c r="P30" s="32"/>
    </row>
    <row r="31" spans="2:16" ht="12.95" customHeight="1" x14ac:dyDescent="0.15">
      <c r="B31" s="87" t="s">
        <v>273</v>
      </c>
      <c r="C31" s="88"/>
      <c r="D31" s="14"/>
      <c r="E31" s="14"/>
      <c r="F31" s="89">
        <f>SUM(F22:F30)</f>
        <v>0</v>
      </c>
      <c r="G31" s="90"/>
      <c r="H31" s="91"/>
      <c r="I31" s="91"/>
      <c r="J31" s="92"/>
      <c r="N31" s="32">
        <f t="shared" si="0"/>
        <v>0</v>
      </c>
      <c r="O31"/>
      <c r="P31" s="32"/>
    </row>
    <row r="32" spans="2:16" ht="12.95" customHeight="1" x14ac:dyDescent="0.15">
      <c r="B32" s="87" t="s">
        <v>291</v>
      </c>
      <c r="C32" s="88"/>
      <c r="D32" s="66" t="s">
        <v>192</v>
      </c>
      <c r="E32" s="14">
        <v>1</v>
      </c>
      <c r="F32" s="89">
        <f>TRUNC((F21+F31)*M32/100)</f>
        <v>0</v>
      </c>
      <c r="G32" s="90"/>
      <c r="H32" s="91" t="s">
        <v>292</v>
      </c>
      <c r="I32" s="91"/>
      <c r="J32" s="92"/>
      <c r="M32" s="15">
        <v>6</v>
      </c>
      <c r="N32" s="32">
        <f t="shared" si="0"/>
        <v>0</v>
      </c>
      <c r="O32" s="32"/>
      <c r="P32" s="32"/>
    </row>
    <row r="33" spans="2:16" ht="12.95" customHeight="1" x14ac:dyDescent="0.15">
      <c r="B33" s="87" t="s">
        <v>293</v>
      </c>
      <c r="C33" s="88"/>
      <c r="D33" s="66" t="s">
        <v>192</v>
      </c>
      <c r="E33" s="14">
        <v>1</v>
      </c>
      <c r="F33" s="89">
        <f>O33-((SUM(N18:N32)+O33-TRUNC((SUM(N18:N32)+O33)/P33)*P33))</f>
        <v>0</v>
      </c>
      <c r="G33" s="90"/>
      <c r="H33" s="91" t="s">
        <v>294</v>
      </c>
      <c r="I33" s="91"/>
      <c r="J33" s="92"/>
      <c r="M33" s="15">
        <v>15</v>
      </c>
      <c r="N33" s="32">
        <f t="shared" si="0"/>
        <v>0</v>
      </c>
      <c r="O33" s="32">
        <f>TRUNC((F19+F20+F31+F32)*M33/100)</f>
        <v>0</v>
      </c>
      <c r="P33" s="32">
        <v>100000</v>
      </c>
    </row>
    <row r="34" spans="2:16" ht="12.95" customHeight="1" x14ac:dyDescent="0.15">
      <c r="B34" s="87" t="s">
        <v>295</v>
      </c>
      <c r="C34" s="88"/>
      <c r="D34" s="14"/>
      <c r="E34" s="14"/>
      <c r="F34" s="89">
        <f>SUM(N18:N33)</f>
        <v>0</v>
      </c>
      <c r="G34" s="90"/>
      <c r="H34" s="91"/>
      <c r="I34" s="91"/>
      <c r="J34" s="92"/>
      <c r="N34" s="32">
        <f t="shared" si="0"/>
        <v>0</v>
      </c>
      <c r="O34" s="32"/>
      <c r="P34" s="32"/>
    </row>
    <row r="35" spans="2:16" ht="12.95" customHeight="1" x14ac:dyDescent="0.15">
      <c r="B35" s="87" t="s">
        <v>296</v>
      </c>
      <c r="C35" s="88"/>
      <c r="D35" s="66" t="s">
        <v>192</v>
      </c>
      <c r="E35" s="14">
        <v>1</v>
      </c>
      <c r="F35" s="89">
        <f>TRUNC((F34)*M35/100)</f>
        <v>0</v>
      </c>
      <c r="G35" s="90"/>
      <c r="H35" s="91"/>
      <c r="I35" s="91"/>
      <c r="J35" s="92"/>
      <c r="M35" s="15">
        <v>10</v>
      </c>
      <c r="N35" s="32">
        <f t="shared" si="0"/>
        <v>0</v>
      </c>
      <c r="O35" s="32"/>
      <c r="P35" s="32"/>
    </row>
    <row r="36" spans="2:16" ht="12.95" customHeight="1" x14ac:dyDescent="0.15">
      <c r="B36" s="87" t="s">
        <v>19</v>
      </c>
      <c r="C36" s="88"/>
      <c r="D36" s="14"/>
      <c r="E36" s="14"/>
      <c r="F36" s="89"/>
      <c r="G36" s="90"/>
      <c r="H36" s="91"/>
      <c r="I36" s="91"/>
      <c r="J36" s="92"/>
      <c r="N36" s="32">
        <f t="shared" si="0"/>
        <v>0</v>
      </c>
      <c r="O36" s="32"/>
      <c r="P36" s="32"/>
    </row>
    <row r="37" spans="2:16" ht="12.95" customHeight="1" x14ac:dyDescent="0.15">
      <c r="B37" s="87" t="s">
        <v>19</v>
      </c>
      <c r="C37" s="88"/>
      <c r="D37" s="14"/>
      <c r="E37" s="14"/>
      <c r="F37" s="89"/>
      <c r="G37" s="90"/>
      <c r="H37" s="91"/>
      <c r="I37" s="91"/>
      <c r="J37" s="92"/>
      <c r="N37" s="32">
        <f t="shared" si="0"/>
        <v>0</v>
      </c>
      <c r="O37" s="32"/>
      <c r="P37" s="32"/>
    </row>
    <row r="38" spans="2:16" ht="12.95" hidden="1" customHeight="1" x14ac:dyDescent="0.15">
      <c r="B38" s="87" t="s">
        <v>19</v>
      </c>
      <c r="C38" s="88"/>
      <c r="D38" s="14"/>
      <c r="E38" s="14"/>
      <c r="F38" s="89"/>
      <c r="G38" s="90"/>
      <c r="H38" s="91"/>
      <c r="I38" s="91"/>
      <c r="J38" s="92"/>
      <c r="N38" s="32">
        <f t="shared" si="0"/>
        <v>0</v>
      </c>
      <c r="O38" s="32"/>
      <c r="P38" s="32"/>
    </row>
    <row r="39" spans="2:16" ht="12" hidden="1" customHeight="1" x14ac:dyDescent="0.15">
      <c r="B39" s="87" t="s">
        <v>19</v>
      </c>
      <c r="C39" s="88"/>
      <c r="D39" s="14"/>
      <c r="E39" s="14"/>
      <c r="F39" s="89"/>
      <c r="G39" s="90"/>
      <c r="H39" s="91"/>
      <c r="I39" s="91"/>
      <c r="J39" s="92"/>
      <c r="N39" s="32">
        <f t="shared" si="0"/>
        <v>0</v>
      </c>
      <c r="O39" s="32"/>
      <c r="P39" s="32"/>
    </row>
    <row r="40" spans="2:16" ht="12.95" customHeight="1" x14ac:dyDescent="0.15">
      <c r="B40" s="87" t="s">
        <v>297</v>
      </c>
      <c r="C40" s="88"/>
      <c r="D40" s="14"/>
      <c r="E40" s="14"/>
      <c r="F40" s="89">
        <f>N40</f>
        <v>0</v>
      </c>
      <c r="G40" s="90"/>
      <c r="H40" s="91"/>
      <c r="I40" s="91"/>
      <c r="J40" s="92"/>
      <c r="N40" s="32">
        <f>SUM(N18:N39)</f>
        <v>0</v>
      </c>
      <c r="O40" s="32"/>
      <c r="P40" s="32"/>
    </row>
    <row r="41" spans="2:16" ht="11.1" customHeight="1" x14ac:dyDescent="0.15">
      <c r="B41" s="81" t="s">
        <v>266</v>
      </c>
      <c r="C41" s="82"/>
      <c r="D41" s="82"/>
      <c r="E41" s="82"/>
      <c r="F41" s="82"/>
      <c r="G41" s="82"/>
      <c r="H41" s="82"/>
      <c r="I41" s="82"/>
      <c r="J41" s="83"/>
      <c r="N41" s="32"/>
      <c r="O41" s="32"/>
      <c r="P41" s="32"/>
    </row>
    <row r="42" spans="2:16" ht="11.1" customHeight="1" x14ac:dyDescent="0.15">
      <c r="B42" s="84" t="s">
        <v>267</v>
      </c>
      <c r="C42" s="85"/>
      <c r="D42" s="85"/>
      <c r="E42" s="85"/>
      <c r="F42" s="85"/>
      <c r="G42" s="85"/>
      <c r="H42" s="85"/>
      <c r="I42" s="85"/>
      <c r="J42" s="86"/>
      <c r="N42" s="32"/>
      <c r="O42" s="32"/>
      <c r="P42" s="32"/>
    </row>
    <row r="43" spans="2:16" ht="11.1" customHeight="1" x14ac:dyDescent="0.15">
      <c r="B43" s="84" t="s">
        <v>35</v>
      </c>
      <c r="C43" s="85"/>
      <c r="D43" s="85"/>
      <c r="E43" s="85"/>
      <c r="F43" s="85"/>
      <c r="G43" s="85"/>
      <c r="H43" s="85"/>
      <c r="I43" s="85"/>
      <c r="J43" s="86"/>
      <c r="N43" s="32"/>
      <c r="O43" s="32"/>
      <c r="P43" s="32"/>
    </row>
    <row r="44" spans="2:16" ht="11.1" customHeight="1" thickBot="1" x14ac:dyDescent="0.2">
      <c r="B44" s="78" t="s">
        <v>19</v>
      </c>
      <c r="C44" s="79"/>
      <c r="D44" s="79"/>
      <c r="E44" s="79"/>
      <c r="F44" s="79"/>
      <c r="G44" s="79"/>
      <c r="H44" s="79"/>
      <c r="I44" s="79"/>
      <c r="J44" s="80"/>
      <c r="N44" s="32"/>
      <c r="O44" s="32"/>
      <c r="P44" s="32"/>
    </row>
    <row r="45" spans="2:16" x14ac:dyDescent="0.15">
      <c r="N45" s="32"/>
      <c r="O45" s="32"/>
      <c r="P45" s="32"/>
    </row>
    <row r="46" spans="2:16" x14ac:dyDescent="0.15">
      <c r="N46" s="32"/>
      <c r="O46" s="32"/>
      <c r="P46" s="32"/>
    </row>
    <row r="47" spans="2:16" x14ac:dyDescent="0.15">
      <c r="N47" s="32"/>
      <c r="O47" s="32"/>
      <c r="P47" s="32"/>
    </row>
    <row r="48" spans="2:16" x14ac:dyDescent="0.15">
      <c r="N48" s="32"/>
      <c r="O48" s="32"/>
      <c r="P48" s="32"/>
    </row>
    <row r="49" spans="14:16" x14ac:dyDescent="0.15">
      <c r="N49" s="32"/>
      <c r="O49" s="32"/>
      <c r="P49" s="32"/>
    </row>
    <row r="50" spans="14:16" x14ac:dyDescent="0.15">
      <c r="N50" s="32"/>
      <c r="O50" s="32"/>
      <c r="P50" s="32"/>
    </row>
    <row r="51" spans="14:16" x14ac:dyDescent="0.15">
      <c r="N51" s="32"/>
      <c r="O51" s="32"/>
      <c r="P51" s="32"/>
    </row>
    <row r="52" spans="14:16" x14ac:dyDescent="0.15">
      <c r="N52" s="32"/>
      <c r="O52" s="32"/>
      <c r="P52" s="32"/>
    </row>
    <row r="53" spans="14:16" x14ac:dyDescent="0.15">
      <c r="N53" s="32"/>
      <c r="O53" s="32"/>
      <c r="P53" s="32"/>
    </row>
    <row r="54" spans="14:16" x14ac:dyDescent="0.15">
      <c r="N54" s="32"/>
      <c r="O54" s="32"/>
      <c r="P54" s="32"/>
    </row>
    <row r="55" spans="14:16" x14ac:dyDescent="0.15">
      <c r="N55" s="32"/>
      <c r="O55" s="32"/>
      <c r="P55" s="32"/>
    </row>
    <row r="56" spans="14:16" x14ac:dyDescent="0.15">
      <c r="N56" s="32"/>
    </row>
  </sheetData>
  <mergeCells count="101">
    <mergeCell ref="B7:G7"/>
    <mergeCell ref="I7:K7"/>
    <mergeCell ref="B8:G8"/>
    <mergeCell ref="I8:K8"/>
    <mergeCell ref="B9:G9"/>
    <mergeCell ref="I9:K9"/>
    <mergeCell ref="A1:K1"/>
    <mergeCell ref="C4:G4"/>
    <mergeCell ref="I4:K4"/>
    <mergeCell ref="B5:G5"/>
    <mergeCell ref="I5:K5"/>
    <mergeCell ref="C6:G6"/>
    <mergeCell ref="I6:K6"/>
    <mergeCell ref="C15:I15"/>
    <mergeCell ref="B17:C17"/>
    <mergeCell ref="F17:G17"/>
    <mergeCell ref="H17:J17"/>
    <mergeCell ref="B18:C18"/>
    <mergeCell ref="F18:G18"/>
    <mergeCell ref="H18:J18"/>
    <mergeCell ref="I10:K10"/>
    <mergeCell ref="I11:K11"/>
    <mergeCell ref="I12:K12"/>
    <mergeCell ref="C13:G13"/>
    <mergeCell ref="I13:K13"/>
    <mergeCell ref="B14:G14"/>
    <mergeCell ref="H14:I14"/>
    <mergeCell ref="B21:C21"/>
    <mergeCell ref="F21:G21"/>
    <mergeCell ref="H21:J21"/>
    <mergeCell ref="B22:C22"/>
    <mergeCell ref="F22:G22"/>
    <mergeCell ref="H22:J22"/>
    <mergeCell ref="B19:C19"/>
    <mergeCell ref="F19:G19"/>
    <mergeCell ref="H19:J19"/>
    <mergeCell ref="B20:C20"/>
    <mergeCell ref="F20:G20"/>
    <mergeCell ref="H20:J20"/>
    <mergeCell ref="B25:C25"/>
    <mergeCell ref="F25:G25"/>
    <mergeCell ref="H25:J25"/>
    <mergeCell ref="B26:C26"/>
    <mergeCell ref="F26:G26"/>
    <mergeCell ref="H26:J26"/>
    <mergeCell ref="B23:C23"/>
    <mergeCell ref="F23:G23"/>
    <mergeCell ref="H23:J23"/>
    <mergeCell ref="B24:C24"/>
    <mergeCell ref="F24:G24"/>
    <mergeCell ref="H24:J24"/>
    <mergeCell ref="B29:C29"/>
    <mergeCell ref="F29:G29"/>
    <mergeCell ref="H29:J29"/>
    <mergeCell ref="B30:C30"/>
    <mergeCell ref="F30:G30"/>
    <mergeCell ref="H30:J30"/>
    <mergeCell ref="B27:C27"/>
    <mergeCell ref="F27:G27"/>
    <mergeCell ref="H27:J27"/>
    <mergeCell ref="B28:C28"/>
    <mergeCell ref="F28:G28"/>
    <mergeCell ref="H28:J28"/>
    <mergeCell ref="B33:C33"/>
    <mergeCell ref="F33:G33"/>
    <mergeCell ref="H33:J33"/>
    <mergeCell ref="B34:C34"/>
    <mergeCell ref="F34:G34"/>
    <mergeCell ref="H34:J34"/>
    <mergeCell ref="B31:C31"/>
    <mergeCell ref="F31:G31"/>
    <mergeCell ref="H31:J31"/>
    <mergeCell ref="B32:C32"/>
    <mergeCell ref="F32:G32"/>
    <mergeCell ref="H32:J32"/>
    <mergeCell ref="B37:C37"/>
    <mergeCell ref="F37:G37"/>
    <mergeCell ref="H37:J37"/>
    <mergeCell ref="B38:C38"/>
    <mergeCell ref="F38:G38"/>
    <mergeCell ref="H38:J38"/>
    <mergeCell ref="B35:C35"/>
    <mergeCell ref="F35:G35"/>
    <mergeCell ref="H35:J35"/>
    <mergeCell ref="B36:C36"/>
    <mergeCell ref="F36:G36"/>
    <mergeCell ref="H36:J36"/>
    <mergeCell ref="B44:G44"/>
    <mergeCell ref="H44:J44"/>
    <mergeCell ref="B41:G41"/>
    <mergeCell ref="H41:J41"/>
    <mergeCell ref="B42:G42"/>
    <mergeCell ref="H42:J42"/>
    <mergeCell ref="B43:G43"/>
    <mergeCell ref="H43:J43"/>
    <mergeCell ref="B39:C39"/>
    <mergeCell ref="F39:G39"/>
    <mergeCell ref="H39:J39"/>
    <mergeCell ref="B40:C40"/>
    <mergeCell ref="F40:G40"/>
    <mergeCell ref="H40:J40"/>
  </mergeCells>
  <phoneticPr fontId="1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6"/>
  <sheetViews>
    <sheetView tabSelected="1" view="pageBreakPreview" zoomScale="85" zoomScaleNormal="100" zoomScaleSheetLayoutView="85" workbookViewId="0">
      <selection activeCell="D12" sqref="D12:D17"/>
    </sheetView>
  </sheetViews>
  <sheetFormatPr defaultColWidth="8.88671875" defaultRowHeight="13.5" x14ac:dyDescent="0.15"/>
  <cols>
    <col min="1" max="1" width="3.21875" style="15" customWidth="1"/>
    <col min="2" max="2" width="3.44140625" style="15" customWidth="1"/>
    <col min="3" max="3" width="25.33203125" style="15" customWidth="1"/>
    <col min="4" max="4" width="22" style="32" customWidth="1"/>
    <col min="5" max="5" width="56.5546875" style="15" customWidth="1"/>
    <col min="6" max="6" width="8.77734375" style="15" hidden="1" customWidth="1"/>
    <col min="7" max="7" width="8.88671875" style="15" hidden="1" customWidth="1"/>
    <col min="8" max="8" width="14.33203125" style="32" customWidth="1"/>
    <col min="9" max="16384" width="8.88671875" style="15"/>
  </cols>
  <sheetData>
    <row r="1" spans="1:7" ht="35.25" x14ac:dyDescent="0.15">
      <c r="A1" s="108" t="s">
        <v>298</v>
      </c>
      <c r="B1" s="108"/>
      <c r="C1" s="108"/>
      <c r="D1" s="108"/>
      <c r="E1" s="108"/>
    </row>
    <row r="2" spans="1:7" ht="24.75" customHeight="1" x14ac:dyDescent="0.15"/>
    <row r="3" spans="1:7" ht="14.25" thickBot="1" x14ac:dyDescent="0.2">
      <c r="A3" s="117" t="s">
        <v>36</v>
      </c>
      <c r="B3" s="117"/>
      <c r="C3" s="118" t="s">
        <v>308</v>
      </c>
      <c r="D3" s="118"/>
      <c r="E3" s="33"/>
    </row>
    <row r="4" spans="1:7" ht="21.75" customHeight="1" thickBot="1" x14ac:dyDescent="0.2">
      <c r="A4" s="97" t="s">
        <v>37</v>
      </c>
      <c r="B4" s="98"/>
      <c r="C4" s="31" t="s">
        <v>12</v>
      </c>
      <c r="D4" s="34" t="s">
        <v>38</v>
      </c>
      <c r="E4" s="35" t="s">
        <v>39</v>
      </c>
      <c r="F4" s="15" t="s">
        <v>19</v>
      </c>
    </row>
    <row r="5" spans="1:7" ht="14.1" customHeight="1" x14ac:dyDescent="0.15">
      <c r="A5" s="36"/>
      <c r="B5" s="115" t="s">
        <v>40</v>
      </c>
      <c r="C5" s="37" t="s">
        <v>299</v>
      </c>
      <c r="D5" s="38"/>
      <c r="E5" s="39"/>
      <c r="G5" s="15" t="s">
        <v>19</v>
      </c>
    </row>
    <row r="6" spans="1:7" ht="14.1" customHeight="1" x14ac:dyDescent="0.15">
      <c r="A6" s="36"/>
      <c r="B6" s="115"/>
      <c r="C6" s="40" t="s">
        <v>300</v>
      </c>
      <c r="D6" s="41"/>
      <c r="E6" s="42"/>
    </row>
    <row r="7" spans="1:7" ht="14.1" customHeight="1" x14ac:dyDescent="0.15">
      <c r="A7" s="36" t="s">
        <v>19</v>
      </c>
      <c r="B7" s="116"/>
      <c r="C7" s="40" t="s">
        <v>273</v>
      </c>
      <c r="D7" s="41"/>
      <c r="E7" s="42"/>
    </row>
    <row r="8" spans="1:7" ht="14.1" customHeight="1" x14ac:dyDescent="0.15">
      <c r="A8" s="43" t="s">
        <v>41</v>
      </c>
      <c r="B8" s="114" t="s">
        <v>42</v>
      </c>
      <c r="C8" s="40" t="s">
        <v>301</v>
      </c>
      <c r="D8" s="41"/>
      <c r="E8" s="42"/>
    </row>
    <row r="9" spans="1:7" ht="14.1" customHeight="1" x14ac:dyDescent="0.15">
      <c r="A9" s="36"/>
      <c r="B9" s="115"/>
      <c r="C9" s="40" t="s">
        <v>302</v>
      </c>
      <c r="D9" s="41"/>
      <c r="E9" s="42" t="s">
        <v>272</v>
      </c>
    </row>
    <row r="10" spans="1:7" ht="14.1" customHeight="1" x14ac:dyDescent="0.15">
      <c r="A10" s="36"/>
      <c r="B10" s="116"/>
      <c r="C10" s="40" t="s">
        <v>273</v>
      </c>
      <c r="D10" s="41"/>
      <c r="E10" s="42"/>
    </row>
    <row r="11" spans="1:7" ht="14.1" customHeight="1" x14ac:dyDescent="0.15">
      <c r="A11" s="36" t="s">
        <v>19</v>
      </c>
      <c r="B11" s="44"/>
      <c r="C11" s="40" t="s">
        <v>303</v>
      </c>
      <c r="D11" s="41"/>
      <c r="E11" s="42"/>
    </row>
    <row r="12" spans="1:7" ht="14.1" customHeight="1" x14ac:dyDescent="0.15">
      <c r="A12" s="36"/>
      <c r="B12" s="44"/>
      <c r="C12" s="40" t="s">
        <v>304</v>
      </c>
      <c r="D12" s="149">
        <v>692309</v>
      </c>
      <c r="E12" s="42" t="s">
        <v>276</v>
      </c>
    </row>
    <row r="13" spans="1:7" ht="14.1" customHeight="1" x14ac:dyDescent="0.15">
      <c r="A13" s="43" t="s">
        <v>43</v>
      </c>
      <c r="C13" s="40" t="s">
        <v>277</v>
      </c>
      <c r="D13" s="149">
        <v>188981</v>
      </c>
      <c r="E13" s="42" t="s">
        <v>278</v>
      </c>
    </row>
    <row r="14" spans="1:7" ht="14.1" customHeight="1" x14ac:dyDescent="0.15">
      <c r="A14" s="36"/>
      <c r="B14" s="10" t="s">
        <v>44</v>
      </c>
      <c r="C14" s="40" t="s">
        <v>285</v>
      </c>
      <c r="D14" s="149">
        <v>560982</v>
      </c>
      <c r="E14" s="42" t="s">
        <v>286</v>
      </c>
    </row>
    <row r="15" spans="1:7" ht="14.1" customHeight="1" x14ac:dyDescent="0.15">
      <c r="A15" s="36" t="s">
        <v>19</v>
      </c>
      <c r="B15" s="44"/>
      <c r="C15" s="40" t="s">
        <v>279</v>
      </c>
      <c r="D15" s="149">
        <v>591182</v>
      </c>
      <c r="E15" s="42" t="s">
        <v>311</v>
      </c>
    </row>
    <row r="16" spans="1:7" ht="14.1" customHeight="1" x14ac:dyDescent="0.15">
      <c r="A16" s="36"/>
      <c r="B16" s="44"/>
      <c r="C16" s="40" t="s">
        <v>281</v>
      </c>
      <c r="D16" s="149">
        <v>750443</v>
      </c>
      <c r="E16" s="42" t="s">
        <v>312</v>
      </c>
    </row>
    <row r="17" spans="1:5" ht="14.1" customHeight="1" x14ac:dyDescent="0.15">
      <c r="A17" s="36"/>
      <c r="B17" s="44"/>
      <c r="C17" s="40" t="s">
        <v>310</v>
      </c>
      <c r="D17" s="149">
        <v>75730</v>
      </c>
      <c r="E17" s="42" t="s">
        <v>313</v>
      </c>
    </row>
    <row r="18" spans="1:5" ht="14.1" customHeight="1" x14ac:dyDescent="0.15">
      <c r="A18" s="43" t="s">
        <v>45</v>
      </c>
      <c r="B18" s="44"/>
      <c r="C18" s="40" t="s">
        <v>287</v>
      </c>
      <c r="D18" s="41"/>
      <c r="E18" s="42" t="s">
        <v>288</v>
      </c>
    </row>
    <row r="19" spans="1:5" ht="14.1" customHeight="1" x14ac:dyDescent="0.15">
      <c r="A19" s="36" t="s">
        <v>19</v>
      </c>
      <c r="B19" s="10" t="s">
        <v>19</v>
      </c>
      <c r="C19" s="40" t="s">
        <v>19</v>
      </c>
      <c r="D19" s="41"/>
      <c r="E19" s="42"/>
    </row>
    <row r="20" spans="1:5" ht="14.1" customHeight="1" x14ac:dyDescent="0.15">
      <c r="A20" s="36"/>
      <c r="C20" s="40" t="s">
        <v>19</v>
      </c>
      <c r="D20" s="41"/>
      <c r="E20" s="42"/>
    </row>
    <row r="21" spans="1:5" ht="14.1" customHeight="1" x14ac:dyDescent="0.15">
      <c r="A21" s="36"/>
      <c r="B21" s="44"/>
      <c r="C21" s="40" t="s">
        <v>19</v>
      </c>
      <c r="D21" s="41"/>
      <c r="E21" s="42"/>
    </row>
    <row r="22" spans="1:5" ht="14.1" customHeight="1" x14ac:dyDescent="0.15">
      <c r="A22" s="36"/>
      <c r="B22" s="10" t="s">
        <v>46</v>
      </c>
      <c r="C22" s="40" t="s">
        <v>19</v>
      </c>
      <c r="D22" s="41"/>
      <c r="E22" s="42"/>
    </row>
    <row r="23" spans="1:5" ht="14.1" customHeight="1" x14ac:dyDescent="0.15">
      <c r="A23" s="43" t="s">
        <v>46</v>
      </c>
      <c r="B23" s="44"/>
      <c r="C23" s="40" t="s">
        <v>19</v>
      </c>
      <c r="D23" s="41"/>
      <c r="E23" s="42"/>
    </row>
    <row r="24" spans="1:5" ht="14.1" customHeight="1" x14ac:dyDescent="0.15">
      <c r="A24" s="36"/>
      <c r="B24" s="44"/>
      <c r="C24" s="40" t="s">
        <v>19</v>
      </c>
      <c r="D24" s="41"/>
      <c r="E24" s="42"/>
    </row>
    <row r="25" spans="1:5" ht="14.1" customHeight="1" x14ac:dyDescent="0.15">
      <c r="A25" s="36"/>
      <c r="B25" s="44"/>
      <c r="C25" s="45" t="s">
        <v>273</v>
      </c>
      <c r="D25" s="41"/>
      <c r="E25" s="42"/>
    </row>
    <row r="26" spans="1:5" ht="14.1" customHeight="1" x14ac:dyDescent="0.15">
      <c r="A26" s="36"/>
      <c r="B26" s="112" t="s">
        <v>305</v>
      </c>
      <c r="C26" s="113"/>
      <c r="D26" s="41"/>
      <c r="E26" s="42"/>
    </row>
    <row r="27" spans="1:5" ht="14.1" customHeight="1" x14ac:dyDescent="0.15">
      <c r="A27" s="87" t="s">
        <v>291</v>
      </c>
      <c r="B27" s="88"/>
      <c r="C27" s="88"/>
      <c r="D27" s="41"/>
      <c r="E27" s="42" t="s">
        <v>292</v>
      </c>
    </row>
    <row r="28" spans="1:5" ht="14.1" customHeight="1" x14ac:dyDescent="0.15">
      <c r="A28" s="87" t="s">
        <v>293</v>
      </c>
      <c r="B28" s="88"/>
      <c r="C28" s="88"/>
      <c r="D28" s="41"/>
      <c r="E28" s="42" t="s">
        <v>294</v>
      </c>
    </row>
    <row r="29" spans="1:5" ht="14.1" customHeight="1" x14ac:dyDescent="0.15">
      <c r="A29" s="87" t="s">
        <v>295</v>
      </c>
      <c r="B29" s="88"/>
      <c r="C29" s="88"/>
      <c r="D29" s="41"/>
      <c r="E29" s="42"/>
    </row>
    <row r="30" spans="1:5" ht="14.1" customHeight="1" x14ac:dyDescent="0.15">
      <c r="A30" s="87" t="s">
        <v>296</v>
      </c>
      <c r="B30" s="88"/>
      <c r="C30" s="88"/>
      <c r="D30" s="41"/>
      <c r="E30" s="42"/>
    </row>
    <row r="31" spans="1:5" ht="14.1" customHeight="1" x14ac:dyDescent="0.15">
      <c r="A31" s="87" t="s">
        <v>19</v>
      </c>
      <c r="B31" s="88"/>
      <c r="C31" s="88"/>
      <c r="D31" s="41"/>
      <c r="E31" s="42"/>
    </row>
    <row r="32" spans="1:5" ht="14.1" customHeight="1" x14ac:dyDescent="0.15">
      <c r="A32" s="87" t="s">
        <v>19</v>
      </c>
      <c r="B32" s="88"/>
      <c r="C32" s="88"/>
      <c r="D32" s="41"/>
      <c r="E32" s="42"/>
    </row>
    <row r="33" spans="1:8" ht="14.1" customHeight="1" x14ac:dyDescent="0.15">
      <c r="A33" s="87" t="s">
        <v>19</v>
      </c>
      <c r="B33" s="88"/>
      <c r="C33" s="88"/>
      <c r="D33" s="41"/>
      <c r="E33" s="42"/>
    </row>
    <row r="34" spans="1:8" ht="14.1" customHeight="1" x14ac:dyDescent="0.15">
      <c r="A34" s="87" t="s">
        <v>19</v>
      </c>
      <c r="B34" s="88"/>
      <c r="C34" s="88"/>
      <c r="D34" s="41"/>
      <c r="E34" s="42"/>
    </row>
    <row r="35" spans="1:8" s="70" customFormat="1" ht="14.1" customHeight="1" thickBot="1" x14ac:dyDescent="0.2">
      <c r="A35" s="110" t="s">
        <v>307</v>
      </c>
      <c r="B35" s="111"/>
      <c r="C35" s="111"/>
      <c r="D35" s="68"/>
      <c r="E35" s="69"/>
      <c r="H35" s="71"/>
    </row>
    <row r="36" spans="1:8" ht="14.1" customHeight="1" x14ac:dyDescent="0.15"/>
  </sheetData>
  <mergeCells count="16">
    <mergeCell ref="B8:B10"/>
    <mergeCell ref="A1:E1"/>
    <mergeCell ref="A3:B3"/>
    <mergeCell ref="C3:D3"/>
    <mergeCell ref="A4:B4"/>
    <mergeCell ref="B5:B7"/>
    <mergeCell ref="A32:C32"/>
    <mergeCell ref="A33:C33"/>
    <mergeCell ref="A34:C34"/>
    <mergeCell ref="A35:C35"/>
    <mergeCell ref="B26:C26"/>
    <mergeCell ref="A27:C27"/>
    <mergeCell ref="A28:C28"/>
    <mergeCell ref="A29:C29"/>
    <mergeCell ref="A30:C30"/>
    <mergeCell ref="A31:C31"/>
  </mergeCells>
  <phoneticPr fontId="1" type="noConversion"/>
  <printOptions horizontalCentered="1" verticalCentered="1"/>
  <pageMargins left="0.74803149606299213" right="0.35433070866141736" top="0.19685039370078741" bottom="0.39370078740157483" header="0.51181102362204722" footer="0.39370078740157483"/>
  <pageSetup paperSize="9" orientation="landscape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A29"/>
  <sheetViews>
    <sheetView topLeftCell="D1" zoomScaleNormal="100" workbookViewId="0">
      <pane ySplit="3" topLeftCell="A4" activePane="bottomLeft" state="frozen"/>
      <selection activeCell="J20" sqref="J20"/>
      <selection pane="bottomLeft" activeCell="H10" sqref="H10"/>
    </sheetView>
  </sheetViews>
  <sheetFormatPr defaultColWidth="8.88671875" defaultRowHeight="20.45" customHeight="1" x14ac:dyDescent="0.15"/>
  <cols>
    <col min="1" max="1" width="5.77734375" style="1" hidden="1" customWidth="1"/>
    <col min="2" max="2" width="6.5546875" style="9" hidden="1" customWidth="1"/>
    <col min="3" max="3" width="13.6640625" style="9" hidden="1" customWidth="1"/>
    <col min="4" max="4" width="36.21875" style="9" customWidth="1"/>
    <col min="5" max="5" width="9.109375" style="1" hidden="1" customWidth="1"/>
    <col min="6" max="6" width="4.21875" style="2" customWidth="1"/>
    <col min="7" max="7" width="4.6640625" style="50" customWidth="1"/>
    <col min="8" max="8" width="13" style="50" customWidth="1"/>
    <col min="9" max="9" width="13.109375" style="50" customWidth="1"/>
    <col min="10" max="10" width="5.109375" style="50" hidden="1" customWidth="1"/>
    <col min="11" max="11" width="11.21875" style="50" bestFit="1" customWidth="1"/>
    <col min="12" max="12" width="11.5546875" style="50" customWidth="1"/>
    <col min="13" max="14" width="9.44140625" style="50" customWidth="1"/>
    <col min="15" max="15" width="8.77734375" style="50" hidden="1" customWidth="1"/>
    <col min="16" max="16" width="13.21875" style="50" customWidth="1"/>
    <col min="17" max="17" width="10.44140625" style="9" customWidth="1"/>
    <col min="18" max="16384" width="8.88671875" style="1"/>
  </cols>
  <sheetData>
    <row r="1" spans="1:27" ht="20.45" customHeight="1" x14ac:dyDescent="0.15">
      <c r="A1" s="65" t="s">
        <v>187</v>
      </c>
      <c r="B1" s="64" t="s">
        <v>194</v>
      </c>
      <c r="C1" s="64" t="s">
        <v>253</v>
      </c>
      <c r="D1" s="126" t="s">
        <v>309</v>
      </c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AA1" s="1" t="s">
        <v>47</v>
      </c>
    </row>
    <row r="2" spans="1:27" s="3" customFormat="1" ht="20.45" customHeight="1" x14ac:dyDescent="0.15">
      <c r="A2" s="130" t="s">
        <v>1</v>
      </c>
      <c r="B2" s="130" t="s">
        <v>2</v>
      </c>
      <c r="C2" s="130" t="s">
        <v>0</v>
      </c>
      <c r="D2" s="124" t="s">
        <v>48</v>
      </c>
      <c r="E2" s="128" t="s">
        <v>3</v>
      </c>
      <c r="F2" s="128" t="s">
        <v>4</v>
      </c>
      <c r="G2" s="122" t="s">
        <v>5</v>
      </c>
      <c r="H2" s="122" t="s">
        <v>49</v>
      </c>
      <c r="I2" s="122"/>
      <c r="J2" s="122" t="s">
        <v>50</v>
      </c>
      <c r="K2" s="122"/>
      <c r="L2" s="122"/>
      <c r="M2" s="122" t="s">
        <v>51</v>
      </c>
      <c r="N2" s="122"/>
      <c r="O2" s="46"/>
      <c r="P2" s="122" t="s">
        <v>6</v>
      </c>
      <c r="Q2" s="124" t="s">
        <v>52</v>
      </c>
    </row>
    <row r="3" spans="1:27" s="3" customFormat="1" ht="20.45" customHeight="1" x14ac:dyDescent="0.15">
      <c r="A3" s="130"/>
      <c r="B3" s="130"/>
      <c r="C3" s="130"/>
      <c r="D3" s="125"/>
      <c r="E3" s="129"/>
      <c r="F3" s="129"/>
      <c r="G3" s="123"/>
      <c r="H3" s="67" t="s">
        <v>53</v>
      </c>
      <c r="I3" s="67" t="s">
        <v>32</v>
      </c>
      <c r="J3" s="67" t="s">
        <v>5</v>
      </c>
      <c r="K3" s="67" t="s">
        <v>53</v>
      </c>
      <c r="L3" s="67" t="s">
        <v>32</v>
      </c>
      <c r="M3" s="67" t="s">
        <v>53</v>
      </c>
      <c r="N3" s="67" t="s">
        <v>32</v>
      </c>
      <c r="O3" s="67" t="s">
        <v>53</v>
      </c>
      <c r="P3" s="123"/>
      <c r="Q3" s="125"/>
    </row>
    <row r="4" spans="1:27" ht="20.45" customHeight="1" x14ac:dyDescent="0.15">
      <c r="A4" s="65"/>
      <c r="B4" s="64" t="s">
        <v>191</v>
      </c>
      <c r="C4" s="64"/>
      <c r="D4" s="119" t="s">
        <v>254</v>
      </c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1"/>
    </row>
    <row r="5" spans="1:27" ht="20.45" customHeight="1" x14ac:dyDescent="0.15">
      <c r="A5" s="65"/>
      <c r="B5" s="64" t="s">
        <v>206</v>
      </c>
      <c r="C5" s="64"/>
      <c r="D5" s="47" t="s">
        <v>98</v>
      </c>
      <c r="E5" s="48"/>
      <c r="F5" s="8" t="s">
        <v>192</v>
      </c>
      <c r="G5" s="49">
        <v>1</v>
      </c>
      <c r="H5" s="49">
        <f>내역서!I29</f>
        <v>0</v>
      </c>
      <c r="I5" s="49">
        <f t="shared" ref="I5:I28" si="0">G5*H5</f>
        <v>0</v>
      </c>
      <c r="J5" s="49"/>
      <c r="K5" s="49">
        <f>내역서!L29</f>
        <v>0</v>
      </c>
      <c r="L5" s="49">
        <f t="shared" ref="L5:L28" si="1">G5*K5</f>
        <v>0</v>
      </c>
      <c r="M5" s="49">
        <f>내역서!N29</f>
        <v>0</v>
      </c>
      <c r="N5" s="49">
        <f t="shared" ref="N5:N28" si="2">G5*M5</f>
        <v>0</v>
      </c>
      <c r="O5" s="49"/>
      <c r="P5" s="49">
        <f t="shared" ref="P5:P28" si="3">SUM(I5,L5,N5)</f>
        <v>0</v>
      </c>
      <c r="Q5" s="47"/>
    </row>
    <row r="6" spans="1:27" ht="20.45" customHeight="1" x14ac:dyDescent="0.15">
      <c r="A6" s="65"/>
      <c r="B6" s="64" t="s">
        <v>209</v>
      </c>
      <c r="C6" s="64"/>
      <c r="D6" s="47" t="s">
        <v>99</v>
      </c>
      <c r="E6" s="48"/>
      <c r="F6" s="8" t="s">
        <v>192</v>
      </c>
      <c r="G6" s="49">
        <v>1</v>
      </c>
      <c r="H6" s="49">
        <f>내역서!I55</f>
        <v>0</v>
      </c>
      <c r="I6" s="49">
        <f t="shared" si="0"/>
        <v>0</v>
      </c>
      <c r="J6" s="49"/>
      <c r="K6" s="49">
        <f>내역서!L55</f>
        <v>0</v>
      </c>
      <c r="L6" s="49">
        <f t="shared" si="1"/>
        <v>0</v>
      </c>
      <c r="M6" s="49">
        <f>내역서!N55</f>
        <v>0</v>
      </c>
      <c r="N6" s="49">
        <f t="shared" si="2"/>
        <v>0</v>
      </c>
      <c r="O6" s="49"/>
      <c r="P6" s="49">
        <f t="shared" si="3"/>
        <v>0</v>
      </c>
      <c r="Q6" s="47"/>
    </row>
    <row r="7" spans="1:27" ht="20.45" customHeight="1" x14ac:dyDescent="0.15">
      <c r="A7" s="65"/>
      <c r="B7" s="64" t="s">
        <v>210</v>
      </c>
      <c r="C7" s="64"/>
      <c r="D7" s="47" t="s">
        <v>100</v>
      </c>
      <c r="E7" s="48"/>
      <c r="F7" s="8" t="s">
        <v>192</v>
      </c>
      <c r="G7" s="49">
        <v>1</v>
      </c>
      <c r="H7" s="49">
        <f>내역서!I81</f>
        <v>0</v>
      </c>
      <c r="I7" s="49">
        <f t="shared" si="0"/>
        <v>0</v>
      </c>
      <c r="J7" s="49"/>
      <c r="K7" s="49">
        <f>내역서!L81</f>
        <v>0</v>
      </c>
      <c r="L7" s="49">
        <f t="shared" si="1"/>
        <v>0</v>
      </c>
      <c r="M7" s="49">
        <f>내역서!N81</f>
        <v>0</v>
      </c>
      <c r="N7" s="49">
        <f t="shared" si="2"/>
        <v>0</v>
      </c>
      <c r="O7" s="49"/>
      <c r="P7" s="49">
        <f t="shared" si="3"/>
        <v>0</v>
      </c>
      <c r="Q7" s="47"/>
    </row>
    <row r="8" spans="1:27" ht="20.45" customHeight="1" x14ac:dyDescent="0.15">
      <c r="A8" s="65"/>
      <c r="B8" s="64"/>
      <c r="C8" s="64"/>
      <c r="D8" s="47"/>
      <c r="E8" s="48"/>
      <c r="F8" s="8"/>
      <c r="G8" s="49"/>
      <c r="H8" s="49"/>
      <c r="I8" s="49">
        <f t="shared" si="0"/>
        <v>0</v>
      </c>
      <c r="J8" s="49"/>
      <c r="K8" s="49"/>
      <c r="L8" s="49">
        <f t="shared" si="1"/>
        <v>0</v>
      </c>
      <c r="M8" s="49"/>
      <c r="N8" s="49">
        <f t="shared" si="2"/>
        <v>0</v>
      </c>
      <c r="O8" s="49"/>
      <c r="P8" s="49">
        <f t="shared" si="3"/>
        <v>0</v>
      </c>
      <c r="Q8" s="47"/>
    </row>
    <row r="9" spans="1:27" ht="20.45" customHeight="1" x14ac:dyDescent="0.15">
      <c r="A9" s="65"/>
      <c r="B9" s="64"/>
      <c r="C9" s="64"/>
      <c r="D9" s="47"/>
      <c r="E9" s="48"/>
      <c r="F9" s="8"/>
      <c r="G9" s="49"/>
      <c r="H9" s="49"/>
      <c r="I9" s="49">
        <f t="shared" si="0"/>
        <v>0</v>
      </c>
      <c r="J9" s="49"/>
      <c r="K9" s="49"/>
      <c r="L9" s="49">
        <f t="shared" si="1"/>
        <v>0</v>
      </c>
      <c r="M9" s="49"/>
      <c r="N9" s="49">
        <f t="shared" si="2"/>
        <v>0</v>
      </c>
      <c r="O9" s="49"/>
      <c r="P9" s="49">
        <f t="shared" si="3"/>
        <v>0</v>
      </c>
      <c r="Q9" s="47"/>
    </row>
    <row r="10" spans="1:27" ht="20.45" customHeight="1" x14ac:dyDescent="0.15">
      <c r="A10" s="65"/>
      <c r="B10" s="64"/>
      <c r="C10" s="64"/>
      <c r="D10" s="47"/>
      <c r="E10" s="48"/>
      <c r="F10" s="8"/>
      <c r="G10" s="49"/>
      <c r="H10" s="49"/>
      <c r="I10" s="49">
        <f t="shared" si="0"/>
        <v>0</v>
      </c>
      <c r="J10" s="49"/>
      <c r="K10" s="49"/>
      <c r="L10" s="49">
        <f t="shared" si="1"/>
        <v>0</v>
      </c>
      <c r="M10" s="49"/>
      <c r="N10" s="49">
        <f t="shared" si="2"/>
        <v>0</v>
      </c>
      <c r="O10" s="49"/>
      <c r="P10" s="49">
        <f t="shared" si="3"/>
        <v>0</v>
      </c>
      <c r="Q10" s="47"/>
    </row>
    <row r="11" spans="1:27" ht="20.45" customHeight="1" x14ac:dyDescent="0.15">
      <c r="A11" s="65"/>
      <c r="B11" s="64"/>
      <c r="C11" s="64"/>
      <c r="D11" s="47"/>
      <c r="E11" s="48"/>
      <c r="F11" s="8"/>
      <c r="G11" s="49"/>
      <c r="H11" s="49"/>
      <c r="I11" s="49">
        <f t="shared" si="0"/>
        <v>0</v>
      </c>
      <c r="J11" s="49"/>
      <c r="K11" s="49"/>
      <c r="L11" s="49">
        <f t="shared" si="1"/>
        <v>0</v>
      </c>
      <c r="M11" s="49"/>
      <c r="N11" s="49">
        <f t="shared" si="2"/>
        <v>0</v>
      </c>
      <c r="O11" s="49"/>
      <c r="P11" s="49">
        <f t="shared" si="3"/>
        <v>0</v>
      </c>
      <c r="Q11" s="47"/>
    </row>
    <row r="12" spans="1:27" ht="20.45" customHeight="1" x14ac:dyDescent="0.15">
      <c r="A12" s="65"/>
      <c r="B12" s="64"/>
      <c r="C12" s="64"/>
      <c r="D12" s="47"/>
      <c r="E12" s="48"/>
      <c r="F12" s="8"/>
      <c r="G12" s="49"/>
      <c r="H12" s="49"/>
      <c r="I12" s="49">
        <f t="shared" si="0"/>
        <v>0</v>
      </c>
      <c r="J12" s="49"/>
      <c r="K12" s="49"/>
      <c r="L12" s="49">
        <f t="shared" si="1"/>
        <v>0</v>
      </c>
      <c r="M12" s="49"/>
      <c r="N12" s="49">
        <f t="shared" si="2"/>
        <v>0</v>
      </c>
      <c r="O12" s="49"/>
      <c r="P12" s="49">
        <f t="shared" si="3"/>
        <v>0</v>
      </c>
      <c r="Q12" s="47"/>
    </row>
    <row r="13" spans="1:27" ht="20.45" customHeight="1" x14ac:dyDescent="0.15">
      <c r="A13" s="65"/>
      <c r="B13" s="64"/>
      <c r="C13" s="64"/>
      <c r="D13" s="47"/>
      <c r="E13" s="48"/>
      <c r="F13" s="8"/>
      <c r="G13" s="49"/>
      <c r="H13" s="49"/>
      <c r="I13" s="49">
        <f t="shared" si="0"/>
        <v>0</v>
      </c>
      <c r="J13" s="49"/>
      <c r="K13" s="49"/>
      <c r="L13" s="49">
        <f t="shared" si="1"/>
        <v>0</v>
      </c>
      <c r="M13" s="49"/>
      <c r="N13" s="49">
        <f t="shared" si="2"/>
        <v>0</v>
      </c>
      <c r="O13" s="49"/>
      <c r="P13" s="49">
        <f t="shared" si="3"/>
        <v>0</v>
      </c>
      <c r="Q13" s="47"/>
    </row>
    <row r="14" spans="1:27" ht="20.45" customHeight="1" x14ac:dyDescent="0.15">
      <c r="A14" s="65"/>
      <c r="B14" s="64"/>
      <c r="C14" s="64"/>
      <c r="D14" s="47"/>
      <c r="E14" s="48"/>
      <c r="F14" s="8"/>
      <c r="G14" s="49"/>
      <c r="H14" s="49"/>
      <c r="I14" s="49">
        <f t="shared" si="0"/>
        <v>0</v>
      </c>
      <c r="J14" s="49"/>
      <c r="K14" s="49"/>
      <c r="L14" s="49">
        <f t="shared" si="1"/>
        <v>0</v>
      </c>
      <c r="M14" s="49"/>
      <c r="N14" s="49">
        <f t="shared" si="2"/>
        <v>0</v>
      </c>
      <c r="O14" s="49"/>
      <c r="P14" s="49">
        <f t="shared" si="3"/>
        <v>0</v>
      </c>
      <c r="Q14" s="47"/>
    </row>
    <row r="15" spans="1:27" ht="20.45" customHeight="1" x14ac:dyDescent="0.15">
      <c r="A15" s="65"/>
      <c r="B15" s="64"/>
      <c r="C15" s="64"/>
      <c r="D15" s="47"/>
      <c r="E15" s="48"/>
      <c r="F15" s="8"/>
      <c r="G15" s="49"/>
      <c r="H15" s="49"/>
      <c r="I15" s="49">
        <f t="shared" si="0"/>
        <v>0</v>
      </c>
      <c r="J15" s="49"/>
      <c r="K15" s="49"/>
      <c r="L15" s="49">
        <f t="shared" si="1"/>
        <v>0</v>
      </c>
      <c r="M15" s="49"/>
      <c r="N15" s="49">
        <f t="shared" si="2"/>
        <v>0</v>
      </c>
      <c r="O15" s="49"/>
      <c r="P15" s="49">
        <f t="shared" si="3"/>
        <v>0</v>
      </c>
      <c r="Q15" s="47"/>
    </row>
    <row r="16" spans="1:27" ht="20.45" customHeight="1" x14ac:dyDescent="0.15">
      <c r="A16" s="65"/>
      <c r="B16" s="64"/>
      <c r="C16" s="64"/>
      <c r="D16" s="47"/>
      <c r="E16" s="48"/>
      <c r="F16" s="8"/>
      <c r="G16" s="49"/>
      <c r="H16" s="49"/>
      <c r="I16" s="49">
        <f t="shared" si="0"/>
        <v>0</v>
      </c>
      <c r="J16" s="49"/>
      <c r="K16" s="49"/>
      <c r="L16" s="49">
        <f t="shared" si="1"/>
        <v>0</v>
      </c>
      <c r="M16" s="49"/>
      <c r="N16" s="49">
        <f t="shared" si="2"/>
        <v>0</v>
      </c>
      <c r="O16" s="49"/>
      <c r="P16" s="49">
        <f t="shared" si="3"/>
        <v>0</v>
      </c>
      <c r="Q16" s="47"/>
    </row>
    <row r="17" spans="1:17" ht="20.45" customHeight="1" x14ac:dyDescent="0.15">
      <c r="A17" s="65"/>
      <c r="B17" s="64"/>
      <c r="C17" s="64"/>
      <c r="D17" s="47"/>
      <c r="E17" s="48"/>
      <c r="F17" s="8"/>
      <c r="G17" s="49"/>
      <c r="H17" s="49"/>
      <c r="I17" s="49">
        <f t="shared" si="0"/>
        <v>0</v>
      </c>
      <c r="J17" s="49"/>
      <c r="K17" s="49"/>
      <c r="L17" s="49">
        <f t="shared" si="1"/>
        <v>0</v>
      </c>
      <c r="M17" s="49"/>
      <c r="N17" s="49">
        <f t="shared" si="2"/>
        <v>0</v>
      </c>
      <c r="O17" s="49"/>
      <c r="P17" s="49">
        <f t="shared" si="3"/>
        <v>0</v>
      </c>
      <c r="Q17" s="47"/>
    </row>
    <row r="18" spans="1:17" ht="20.45" customHeight="1" x14ac:dyDescent="0.15">
      <c r="A18" s="65"/>
      <c r="B18" s="64"/>
      <c r="C18" s="64"/>
      <c r="D18" s="47"/>
      <c r="E18" s="48"/>
      <c r="F18" s="8"/>
      <c r="G18" s="49"/>
      <c r="H18" s="49"/>
      <c r="I18" s="49">
        <f t="shared" si="0"/>
        <v>0</v>
      </c>
      <c r="J18" s="49"/>
      <c r="K18" s="49"/>
      <c r="L18" s="49">
        <f t="shared" si="1"/>
        <v>0</v>
      </c>
      <c r="M18" s="49"/>
      <c r="N18" s="49">
        <f t="shared" si="2"/>
        <v>0</v>
      </c>
      <c r="O18" s="49"/>
      <c r="P18" s="49">
        <f t="shared" si="3"/>
        <v>0</v>
      </c>
      <c r="Q18" s="47"/>
    </row>
    <row r="19" spans="1:17" ht="20.45" customHeight="1" x14ac:dyDescent="0.15">
      <c r="A19" s="65"/>
      <c r="B19" s="64"/>
      <c r="C19" s="64"/>
      <c r="D19" s="47"/>
      <c r="E19" s="48"/>
      <c r="F19" s="8"/>
      <c r="G19" s="49"/>
      <c r="H19" s="49"/>
      <c r="I19" s="49">
        <f t="shared" si="0"/>
        <v>0</v>
      </c>
      <c r="J19" s="49"/>
      <c r="K19" s="49"/>
      <c r="L19" s="49">
        <f t="shared" si="1"/>
        <v>0</v>
      </c>
      <c r="M19" s="49"/>
      <c r="N19" s="49">
        <f t="shared" si="2"/>
        <v>0</v>
      </c>
      <c r="O19" s="49"/>
      <c r="P19" s="49">
        <f t="shared" si="3"/>
        <v>0</v>
      </c>
      <c r="Q19" s="47"/>
    </row>
    <row r="20" spans="1:17" ht="20.45" customHeight="1" x14ac:dyDescent="0.15">
      <c r="A20" s="65"/>
      <c r="B20" s="64"/>
      <c r="C20" s="64"/>
      <c r="D20" s="47"/>
      <c r="E20" s="48"/>
      <c r="F20" s="8"/>
      <c r="G20" s="49"/>
      <c r="H20" s="49"/>
      <c r="I20" s="49">
        <f t="shared" si="0"/>
        <v>0</v>
      </c>
      <c r="J20" s="49"/>
      <c r="K20" s="49"/>
      <c r="L20" s="49">
        <f t="shared" si="1"/>
        <v>0</v>
      </c>
      <c r="M20" s="49"/>
      <c r="N20" s="49">
        <f t="shared" si="2"/>
        <v>0</v>
      </c>
      <c r="O20" s="49"/>
      <c r="P20" s="49">
        <f t="shared" si="3"/>
        <v>0</v>
      </c>
      <c r="Q20" s="47"/>
    </row>
    <row r="21" spans="1:17" ht="20.45" customHeight="1" x14ac:dyDescent="0.15">
      <c r="A21" s="65"/>
      <c r="B21" s="64"/>
      <c r="C21" s="64"/>
      <c r="D21" s="47"/>
      <c r="E21" s="48"/>
      <c r="F21" s="8"/>
      <c r="G21" s="49"/>
      <c r="H21" s="49"/>
      <c r="I21" s="49">
        <f t="shared" si="0"/>
        <v>0</v>
      </c>
      <c r="J21" s="49"/>
      <c r="K21" s="49"/>
      <c r="L21" s="49">
        <f t="shared" si="1"/>
        <v>0</v>
      </c>
      <c r="M21" s="49"/>
      <c r="N21" s="49">
        <f t="shared" si="2"/>
        <v>0</v>
      </c>
      <c r="O21" s="49"/>
      <c r="P21" s="49">
        <f t="shared" si="3"/>
        <v>0</v>
      </c>
      <c r="Q21" s="47"/>
    </row>
    <row r="22" spans="1:17" ht="20.45" customHeight="1" x14ac:dyDescent="0.15">
      <c r="A22" s="65"/>
      <c r="B22" s="64"/>
      <c r="C22" s="64"/>
      <c r="D22" s="47"/>
      <c r="E22" s="48"/>
      <c r="F22" s="8"/>
      <c r="G22" s="49"/>
      <c r="H22" s="49"/>
      <c r="I22" s="49">
        <f t="shared" si="0"/>
        <v>0</v>
      </c>
      <c r="J22" s="49"/>
      <c r="K22" s="49"/>
      <c r="L22" s="49">
        <f t="shared" si="1"/>
        <v>0</v>
      </c>
      <c r="M22" s="49"/>
      <c r="N22" s="49">
        <f t="shared" si="2"/>
        <v>0</v>
      </c>
      <c r="O22" s="49"/>
      <c r="P22" s="49">
        <f t="shared" si="3"/>
        <v>0</v>
      </c>
      <c r="Q22" s="47"/>
    </row>
    <row r="23" spans="1:17" ht="20.45" customHeight="1" x14ac:dyDescent="0.15">
      <c r="A23" s="65"/>
      <c r="B23" s="64"/>
      <c r="C23" s="64"/>
      <c r="D23" s="47"/>
      <c r="E23" s="48"/>
      <c r="F23" s="8"/>
      <c r="G23" s="49"/>
      <c r="H23" s="49"/>
      <c r="I23" s="49">
        <f t="shared" si="0"/>
        <v>0</v>
      </c>
      <c r="J23" s="49"/>
      <c r="K23" s="49"/>
      <c r="L23" s="49">
        <f t="shared" si="1"/>
        <v>0</v>
      </c>
      <c r="M23" s="49"/>
      <c r="N23" s="49">
        <f t="shared" si="2"/>
        <v>0</v>
      </c>
      <c r="O23" s="49"/>
      <c r="P23" s="49">
        <f t="shared" si="3"/>
        <v>0</v>
      </c>
      <c r="Q23" s="47"/>
    </row>
    <row r="24" spans="1:17" ht="20.45" customHeight="1" x14ac:dyDescent="0.15">
      <c r="A24" s="65"/>
      <c r="B24" s="64"/>
      <c r="C24" s="64"/>
      <c r="D24" s="47"/>
      <c r="E24" s="48"/>
      <c r="F24" s="8"/>
      <c r="G24" s="49"/>
      <c r="H24" s="49"/>
      <c r="I24" s="49">
        <f t="shared" si="0"/>
        <v>0</v>
      </c>
      <c r="J24" s="49"/>
      <c r="K24" s="49"/>
      <c r="L24" s="49">
        <f t="shared" si="1"/>
        <v>0</v>
      </c>
      <c r="M24" s="49"/>
      <c r="N24" s="49">
        <f t="shared" si="2"/>
        <v>0</v>
      </c>
      <c r="O24" s="49"/>
      <c r="P24" s="49">
        <f t="shared" si="3"/>
        <v>0</v>
      </c>
      <c r="Q24" s="47"/>
    </row>
    <row r="25" spans="1:17" ht="20.45" customHeight="1" x14ac:dyDescent="0.15">
      <c r="A25" s="65"/>
      <c r="B25" s="64"/>
      <c r="C25" s="64"/>
      <c r="D25" s="47"/>
      <c r="E25" s="48"/>
      <c r="F25" s="8"/>
      <c r="G25" s="49"/>
      <c r="H25" s="49"/>
      <c r="I25" s="49">
        <f t="shared" si="0"/>
        <v>0</v>
      </c>
      <c r="J25" s="49"/>
      <c r="K25" s="49"/>
      <c r="L25" s="49">
        <f t="shared" si="1"/>
        <v>0</v>
      </c>
      <c r="M25" s="49"/>
      <c r="N25" s="49">
        <f t="shared" si="2"/>
        <v>0</v>
      </c>
      <c r="O25" s="49"/>
      <c r="P25" s="49">
        <f t="shared" si="3"/>
        <v>0</v>
      </c>
      <c r="Q25" s="47"/>
    </row>
    <row r="26" spans="1:17" ht="20.45" customHeight="1" x14ac:dyDescent="0.15">
      <c r="A26" s="65"/>
      <c r="B26" s="64"/>
      <c r="C26" s="64"/>
      <c r="D26" s="47"/>
      <c r="E26" s="48"/>
      <c r="F26" s="8"/>
      <c r="G26" s="49"/>
      <c r="H26" s="49"/>
      <c r="I26" s="49">
        <f t="shared" si="0"/>
        <v>0</v>
      </c>
      <c r="J26" s="49"/>
      <c r="K26" s="49"/>
      <c r="L26" s="49">
        <f t="shared" si="1"/>
        <v>0</v>
      </c>
      <c r="M26" s="49"/>
      <c r="N26" s="49">
        <f t="shared" si="2"/>
        <v>0</v>
      </c>
      <c r="O26" s="49"/>
      <c r="P26" s="49">
        <f t="shared" si="3"/>
        <v>0</v>
      </c>
      <c r="Q26" s="47"/>
    </row>
    <row r="27" spans="1:17" ht="20.45" customHeight="1" x14ac:dyDescent="0.15">
      <c r="A27" s="65"/>
      <c r="B27" s="64"/>
      <c r="C27" s="64"/>
      <c r="D27" s="47"/>
      <c r="E27" s="48"/>
      <c r="F27" s="8"/>
      <c r="G27" s="49"/>
      <c r="H27" s="49"/>
      <c r="I27" s="49">
        <f t="shared" si="0"/>
        <v>0</v>
      </c>
      <c r="J27" s="49"/>
      <c r="K27" s="49"/>
      <c r="L27" s="49">
        <f t="shared" si="1"/>
        <v>0</v>
      </c>
      <c r="M27" s="49"/>
      <c r="N27" s="49">
        <f t="shared" si="2"/>
        <v>0</v>
      </c>
      <c r="O27" s="49"/>
      <c r="P27" s="49">
        <f t="shared" si="3"/>
        <v>0</v>
      </c>
      <c r="Q27" s="47"/>
    </row>
    <row r="28" spans="1:17" ht="20.45" customHeight="1" x14ac:dyDescent="0.15">
      <c r="A28" s="65"/>
      <c r="B28" s="64"/>
      <c r="C28" s="64"/>
      <c r="D28" s="47"/>
      <c r="E28" s="48"/>
      <c r="F28" s="8"/>
      <c r="G28" s="49"/>
      <c r="H28" s="49"/>
      <c r="I28" s="49">
        <f t="shared" si="0"/>
        <v>0</v>
      </c>
      <c r="J28" s="49"/>
      <c r="K28" s="49"/>
      <c r="L28" s="49">
        <f t="shared" si="1"/>
        <v>0</v>
      </c>
      <c r="M28" s="49"/>
      <c r="N28" s="49">
        <f t="shared" si="2"/>
        <v>0</v>
      </c>
      <c r="O28" s="49"/>
      <c r="P28" s="49">
        <f t="shared" si="3"/>
        <v>0</v>
      </c>
      <c r="Q28" s="47"/>
    </row>
    <row r="29" spans="1:17" ht="20.45" customHeight="1" x14ac:dyDescent="0.15">
      <c r="A29" s="65"/>
      <c r="B29" s="64"/>
      <c r="C29" s="64" t="s">
        <v>255</v>
      </c>
      <c r="D29" s="47" t="s">
        <v>205</v>
      </c>
      <c r="E29" s="48"/>
      <c r="F29" s="8"/>
      <c r="G29" s="49"/>
      <c r="H29" s="49"/>
      <c r="I29" s="49">
        <f>TRUNC(SUM(I4:I28))</f>
        <v>0</v>
      </c>
      <c r="J29" s="49"/>
      <c r="K29" s="49"/>
      <c r="L29" s="49">
        <f>TRUNC(SUM(L4:L28))</f>
        <v>0</v>
      </c>
      <c r="M29" s="49"/>
      <c r="N29" s="49">
        <f>TRUNC(SUM(N4:N28))</f>
        <v>0</v>
      </c>
      <c r="O29" s="49"/>
      <c r="P29" s="49">
        <f>TRUNC(SUM(P4:P28))</f>
        <v>0</v>
      </c>
      <c r="Q29" s="47"/>
    </row>
  </sheetData>
  <mergeCells count="14">
    <mergeCell ref="A2:A3"/>
    <mergeCell ref="B2:B3"/>
    <mergeCell ref="C2:C3"/>
    <mergeCell ref="D2:D3"/>
    <mergeCell ref="E2:E3"/>
    <mergeCell ref="D4:Q4"/>
    <mergeCell ref="M2:N2"/>
    <mergeCell ref="P2:P3"/>
    <mergeCell ref="Q2:Q3"/>
    <mergeCell ref="D1:Q1"/>
    <mergeCell ref="F2:F3"/>
    <mergeCell ref="G2:G3"/>
    <mergeCell ref="H2:I2"/>
    <mergeCell ref="J2:L2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5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E81"/>
  <sheetViews>
    <sheetView topLeftCell="D1" workbookViewId="0">
      <pane ySplit="3" topLeftCell="A4" activePane="bottomLeft" state="frozen"/>
      <selection activeCell="J20" sqref="J20"/>
      <selection pane="bottomLeft" activeCell="H46" sqref="H46:I46"/>
    </sheetView>
  </sheetViews>
  <sheetFormatPr defaultColWidth="8.88671875" defaultRowHeight="23.1" customHeight="1" x14ac:dyDescent="0.15"/>
  <cols>
    <col min="1" max="1" width="12.109375" style="9" hidden="1" customWidth="1"/>
    <col min="2" max="2" width="17.44140625" style="9" hidden="1" customWidth="1"/>
    <col min="3" max="3" width="20.6640625" style="9" hidden="1" customWidth="1"/>
    <col min="4" max="4" width="24.33203125" style="9" customWidth="1"/>
    <col min="5" max="5" width="25.33203125" style="9" customWidth="1"/>
    <col min="6" max="6" width="4.21875" style="2" customWidth="1"/>
    <col min="7" max="7" width="10" style="1" customWidth="1"/>
    <col min="8" max="8" width="13" style="50" customWidth="1"/>
    <col min="9" max="9" width="13.21875" style="50" customWidth="1"/>
    <col min="10" max="10" width="5.5546875" style="50" hidden="1" customWidth="1"/>
    <col min="11" max="11" width="10.44140625" style="50" customWidth="1"/>
    <col min="12" max="12" width="11.77734375" style="50" customWidth="1"/>
    <col min="13" max="13" width="8.44140625" style="50" customWidth="1"/>
    <col min="14" max="14" width="9.109375" style="50" customWidth="1"/>
    <col min="15" max="15" width="6" style="50" hidden="1" customWidth="1"/>
    <col min="16" max="16" width="13" style="50" customWidth="1"/>
    <col min="17" max="17" width="11.109375" style="9" customWidth="1"/>
    <col min="18" max="26" width="8.88671875" style="1"/>
    <col min="27" max="31" width="11.77734375" style="50" customWidth="1"/>
    <col min="32" max="16384" width="8.88671875" style="1"/>
  </cols>
  <sheetData>
    <row r="1" spans="1:31" ht="23.1" customHeight="1" x14ac:dyDescent="0.15">
      <c r="A1" s="64" t="s">
        <v>187</v>
      </c>
      <c r="B1" s="64" t="s">
        <v>212</v>
      </c>
      <c r="C1" s="64" t="s">
        <v>253</v>
      </c>
      <c r="D1" s="131" t="s">
        <v>309</v>
      </c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W1" s="132" t="s">
        <v>54</v>
      </c>
      <c r="X1" s="132"/>
      <c r="Y1" s="132"/>
      <c r="Z1" s="2"/>
      <c r="AA1" s="2" t="s">
        <v>55</v>
      </c>
      <c r="AB1" s="2"/>
      <c r="AC1" s="2"/>
      <c r="AD1" s="2"/>
      <c r="AE1" s="2"/>
    </row>
    <row r="2" spans="1:31" s="3" customFormat="1" ht="23.1" customHeight="1" x14ac:dyDescent="0.15">
      <c r="A2" s="130" t="s">
        <v>1</v>
      </c>
      <c r="B2" s="130" t="s">
        <v>2</v>
      </c>
      <c r="C2" s="130" t="s">
        <v>7</v>
      </c>
      <c r="D2" s="124" t="s">
        <v>56</v>
      </c>
      <c r="E2" s="124" t="s">
        <v>57</v>
      </c>
      <c r="F2" s="128" t="s">
        <v>4</v>
      </c>
      <c r="G2" s="128" t="s">
        <v>5</v>
      </c>
      <c r="H2" s="122" t="s">
        <v>49</v>
      </c>
      <c r="I2" s="122"/>
      <c r="J2" s="122" t="s">
        <v>50</v>
      </c>
      <c r="K2" s="122"/>
      <c r="L2" s="122"/>
      <c r="M2" s="122" t="s">
        <v>51</v>
      </c>
      <c r="N2" s="122"/>
      <c r="O2" s="46"/>
      <c r="P2" s="122" t="s">
        <v>6</v>
      </c>
      <c r="Q2" s="124" t="s">
        <v>52</v>
      </c>
      <c r="W2" s="3" t="s">
        <v>58</v>
      </c>
      <c r="X2" s="3" t="s">
        <v>59</v>
      </c>
      <c r="Y2" s="3" t="s">
        <v>60</v>
      </c>
      <c r="Z2" s="3" t="s">
        <v>61</v>
      </c>
      <c r="AA2" s="51" t="s">
        <v>62</v>
      </c>
      <c r="AB2" s="51" t="s">
        <v>63</v>
      </c>
      <c r="AC2" s="51" t="s">
        <v>64</v>
      </c>
      <c r="AD2" s="51" t="s">
        <v>65</v>
      </c>
      <c r="AE2" s="51" t="s">
        <v>58</v>
      </c>
    </row>
    <row r="3" spans="1:31" s="3" customFormat="1" ht="23.1" customHeight="1" x14ac:dyDescent="0.15">
      <c r="A3" s="130"/>
      <c r="B3" s="130"/>
      <c r="C3" s="130"/>
      <c r="D3" s="125"/>
      <c r="E3" s="125"/>
      <c r="F3" s="129"/>
      <c r="G3" s="129"/>
      <c r="H3" s="67" t="s">
        <v>53</v>
      </c>
      <c r="I3" s="67" t="s">
        <v>32</v>
      </c>
      <c r="J3" s="67" t="s">
        <v>5</v>
      </c>
      <c r="K3" s="67" t="s">
        <v>53</v>
      </c>
      <c r="L3" s="67" t="s">
        <v>32</v>
      </c>
      <c r="M3" s="67" t="s">
        <v>53</v>
      </c>
      <c r="N3" s="67" t="s">
        <v>32</v>
      </c>
      <c r="O3" s="67" t="s">
        <v>53</v>
      </c>
      <c r="P3" s="123"/>
      <c r="Q3" s="125"/>
      <c r="W3" s="1"/>
      <c r="X3" s="1"/>
      <c r="Y3" s="1"/>
      <c r="Z3" s="1"/>
      <c r="AA3" s="50"/>
      <c r="AB3" s="50"/>
      <c r="AC3" s="50"/>
      <c r="AD3" s="50">
        <f>IF(옵션!$C$11 =0, "1", 옵션!$C$11)</f>
        <v>1</v>
      </c>
      <c r="AE3" s="50">
        <f>IF(옵션!$C$12 =0, "1", 옵션!$C$12)</f>
        <v>1</v>
      </c>
    </row>
    <row r="4" spans="1:31" ht="23.1" customHeight="1" x14ac:dyDescent="0.15">
      <c r="A4" s="64"/>
      <c r="B4" s="64" t="s">
        <v>191</v>
      </c>
      <c r="C4" s="64"/>
      <c r="D4" s="119" t="s">
        <v>98</v>
      </c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1"/>
      <c r="R4" s="65"/>
      <c r="S4" s="65"/>
      <c r="T4" s="65"/>
      <c r="U4" s="65"/>
      <c r="V4" s="65"/>
      <c r="W4" s="65"/>
      <c r="X4" s="65"/>
      <c r="Y4" s="65"/>
      <c r="Z4" s="65"/>
    </row>
    <row r="5" spans="1:31" ht="23.1" customHeight="1" x14ac:dyDescent="0.15">
      <c r="A5" s="64" t="s">
        <v>213</v>
      </c>
      <c r="B5" s="64" t="s">
        <v>206</v>
      </c>
      <c r="C5" s="64" t="s">
        <v>105</v>
      </c>
      <c r="D5" s="47" t="s">
        <v>102</v>
      </c>
      <c r="E5" s="47" t="s">
        <v>106</v>
      </c>
      <c r="F5" s="8" t="s">
        <v>104</v>
      </c>
      <c r="G5" s="48">
        <v>94</v>
      </c>
      <c r="H5" s="49"/>
      <c r="I5" s="52"/>
      <c r="J5" s="49"/>
      <c r="K5" s="49"/>
      <c r="L5" s="52"/>
      <c r="M5" s="49"/>
      <c r="N5" s="52"/>
      <c r="O5" s="49"/>
      <c r="P5" s="49"/>
      <c r="Q5" s="47"/>
      <c r="R5" s="65"/>
      <c r="S5" s="65"/>
      <c r="T5" s="65"/>
      <c r="U5" s="65"/>
      <c r="V5" s="65"/>
      <c r="W5" s="65"/>
      <c r="X5" s="65"/>
      <c r="Y5" s="65"/>
      <c r="Z5" s="65"/>
      <c r="AA5" s="50">
        <f>I5</f>
        <v>0</v>
      </c>
      <c r="AC5" s="50">
        <f>G5*H5</f>
        <v>0</v>
      </c>
    </row>
    <row r="6" spans="1:31" ht="23.1" customHeight="1" x14ac:dyDescent="0.15">
      <c r="A6" s="64" t="s">
        <v>214</v>
      </c>
      <c r="B6" s="64" t="s">
        <v>206</v>
      </c>
      <c r="C6" s="64" t="s">
        <v>215</v>
      </c>
      <c r="D6" s="47" t="s">
        <v>216</v>
      </c>
      <c r="E6" s="47" t="s">
        <v>217</v>
      </c>
      <c r="F6" s="8" t="s">
        <v>192</v>
      </c>
      <c r="G6" s="48">
        <v>1</v>
      </c>
      <c r="H6" s="49"/>
      <c r="I6" s="49"/>
      <c r="J6" s="49"/>
      <c r="K6" s="49"/>
      <c r="L6" s="49"/>
      <c r="M6" s="49"/>
      <c r="N6" s="49"/>
      <c r="O6" s="49"/>
      <c r="P6" s="49"/>
      <c r="Q6" s="47"/>
      <c r="R6" s="65"/>
      <c r="S6" s="65"/>
      <c r="T6" s="65"/>
      <c r="U6" s="65"/>
      <c r="V6" s="65"/>
      <c r="W6" s="65"/>
      <c r="X6" s="65"/>
      <c r="Y6" s="65"/>
      <c r="Z6" s="65"/>
      <c r="AA6" s="50">
        <f>TRUNC(SUM(AA4:AA5))</f>
        <v>0</v>
      </c>
    </row>
    <row r="7" spans="1:31" ht="23.1" customHeight="1" x14ac:dyDescent="0.15">
      <c r="A7" s="64" t="s">
        <v>218</v>
      </c>
      <c r="B7" s="64" t="s">
        <v>206</v>
      </c>
      <c r="C7" s="64" t="s">
        <v>110</v>
      </c>
      <c r="D7" s="47" t="s">
        <v>108</v>
      </c>
      <c r="E7" s="47" t="s">
        <v>111</v>
      </c>
      <c r="F7" s="8" t="s">
        <v>104</v>
      </c>
      <c r="G7" s="48">
        <v>94</v>
      </c>
      <c r="H7" s="49"/>
      <c r="I7" s="49"/>
      <c r="J7" s="49"/>
      <c r="K7" s="49"/>
      <c r="L7" s="49"/>
      <c r="M7" s="49"/>
      <c r="N7" s="49"/>
      <c r="O7" s="49"/>
      <c r="P7" s="49"/>
      <c r="Q7" s="47"/>
      <c r="R7" s="65"/>
      <c r="S7" s="65"/>
      <c r="T7" s="65"/>
      <c r="U7" s="65"/>
      <c r="V7" s="65"/>
      <c r="W7" s="65"/>
      <c r="X7" s="65"/>
      <c r="Y7" s="65"/>
      <c r="Z7" s="65"/>
      <c r="AC7" s="50">
        <f>G7*H7</f>
        <v>0</v>
      </c>
    </row>
    <row r="8" spans="1:31" ht="23.1" customHeight="1" x14ac:dyDescent="0.15">
      <c r="A8" s="64" t="s">
        <v>219</v>
      </c>
      <c r="B8" s="64" t="s">
        <v>206</v>
      </c>
      <c r="C8" s="64" t="s">
        <v>115</v>
      </c>
      <c r="D8" s="47" t="s">
        <v>108</v>
      </c>
      <c r="E8" s="47" t="s">
        <v>116</v>
      </c>
      <c r="F8" s="8" t="s">
        <v>114</v>
      </c>
      <c r="G8" s="48">
        <v>166</v>
      </c>
      <c r="H8" s="49"/>
      <c r="I8" s="49"/>
      <c r="J8" s="49"/>
      <c r="K8" s="49"/>
      <c r="L8" s="49"/>
      <c r="M8" s="49"/>
      <c r="N8" s="49"/>
      <c r="O8" s="49"/>
      <c r="P8" s="49"/>
      <c r="Q8" s="47"/>
      <c r="R8" s="65"/>
      <c r="S8" s="65"/>
      <c r="T8" s="65"/>
      <c r="U8" s="65"/>
      <c r="V8" s="65"/>
      <c r="W8" s="65"/>
      <c r="X8" s="65"/>
      <c r="Y8" s="65"/>
      <c r="Z8" s="65"/>
    </row>
    <row r="9" spans="1:31" ht="23.1" customHeight="1" x14ac:dyDescent="0.15">
      <c r="A9" s="64" t="s">
        <v>220</v>
      </c>
      <c r="B9" s="64" t="s">
        <v>206</v>
      </c>
      <c r="C9" s="64" t="s">
        <v>117</v>
      </c>
      <c r="D9" s="47" t="s">
        <v>118</v>
      </c>
      <c r="E9" s="47" t="s">
        <v>119</v>
      </c>
      <c r="F9" s="8" t="s">
        <v>114</v>
      </c>
      <c r="G9" s="48">
        <v>10</v>
      </c>
      <c r="H9" s="49"/>
      <c r="I9" s="49"/>
      <c r="J9" s="49"/>
      <c r="K9" s="49"/>
      <c r="L9" s="49"/>
      <c r="M9" s="49"/>
      <c r="N9" s="49"/>
      <c r="O9" s="49"/>
      <c r="P9" s="49"/>
      <c r="Q9" s="47"/>
      <c r="R9" s="65"/>
      <c r="S9" s="65"/>
      <c r="T9" s="65"/>
      <c r="U9" s="65"/>
      <c r="V9" s="65"/>
      <c r="W9" s="65"/>
      <c r="X9" s="65"/>
      <c r="Y9" s="65"/>
      <c r="Z9" s="65"/>
    </row>
    <row r="10" spans="1:31" ht="23.1" customHeight="1" x14ac:dyDescent="0.15">
      <c r="A10" s="64" t="s">
        <v>221</v>
      </c>
      <c r="B10" s="64" t="s">
        <v>206</v>
      </c>
      <c r="C10" s="64" t="s">
        <v>125</v>
      </c>
      <c r="D10" s="47" t="s">
        <v>123</v>
      </c>
      <c r="E10" s="47" t="s">
        <v>126</v>
      </c>
      <c r="F10" s="8" t="s">
        <v>114</v>
      </c>
      <c r="G10" s="48">
        <v>15</v>
      </c>
      <c r="H10" s="49"/>
      <c r="I10" s="49"/>
      <c r="J10" s="49"/>
      <c r="K10" s="49"/>
      <c r="L10" s="49"/>
      <c r="M10" s="49"/>
      <c r="N10" s="49"/>
      <c r="O10" s="49"/>
      <c r="P10" s="49"/>
      <c r="Q10" s="47"/>
      <c r="R10" s="65"/>
      <c r="S10" s="65"/>
      <c r="T10" s="65"/>
      <c r="U10" s="65"/>
      <c r="V10" s="65"/>
      <c r="W10" s="65"/>
      <c r="X10" s="65"/>
      <c r="Y10" s="65"/>
      <c r="Z10" s="65"/>
    </row>
    <row r="11" spans="1:31" ht="23.1" customHeight="1" x14ac:dyDescent="0.15">
      <c r="A11" s="64" t="s">
        <v>222</v>
      </c>
      <c r="B11" s="64" t="s">
        <v>206</v>
      </c>
      <c r="C11" s="64" t="s">
        <v>127</v>
      </c>
      <c r="D11" s="47" t="s">
        <v>123</v>
      </c>
      <c r="E11" s="47" t="s">
        <v>128</v>
      </c>
      <c r="F11" s="8" t="s">
        <v>114</v>
      </c>
      <c r="G11" s="48">
        <v>8</v>
      </c>
      <c r="H11" s="49"/>
      <c r="I11" s="49"/>
      <c r="J11" s="49"/>
      <c r="K11" s="49"/>
      <c r="L11" s="49"/>
      <c r="M11" s="49"/>
      <c r="N11" s="49"/>
      <c r="O11" s="49"/>
      <c r="P11" s="49"/>
      <c r="Q11" s="47"/>
      <c r="R11" s="65"/>
      <c r="S11" s="65"/>
      <c r="T11" s="65"/>
      <c r="U11" s="65"/>
      <c r="V11" s="65"/>
      <c r="W11" s="65"/>
      <c r="X11" s="65"/>
      <c r="Y11" s="65"/>
      <c r="Z11" s="65"/>
    </row>
    <row r="12" spans="1:31" ht="23.1" customHeight="1" x14ac:dyDescent="0.15">
      <c r="A12" s="64" t="s">
        <v>223</v>
      </c>
      <c r="B12" s="64" t="s">
        <v>206</v>
      </c>
      <c r="C12" s="64" t="s">
        <v>129</v>
      </c>
      <c r="D12" s="47" t="s">
        <v>130</v>
      </c>
      <c r="E12" s="47" t="s">
        <v>131</v>
      </c>
      <c r="F12" s="8" t="s">
        <v>114</v>
      </c>
      <c r="G12" s="48">
        <v>10</v>
      </c>
      <c r="H12" s="49"/>
      <c r="I12" s="49"/>
      <c r="J12" s="49"/>
      <c r="K12" s="49"/>
      <c r="L12" s="49"/>
      <c r="M12" s="49"/>
      <c r="N12" s="49"/>
      <c r="O12" s="49"/>
      <c r="P12" s="49"/>
      <c r="Q12" s="47"/>
      <c r="R12" s="65"/>
      <c r="S12" s="65"/>
      <c r="T12" s="65"/>
      <c r="U12" s="65"/>
      <c r="V12" s="65"/>
      <c r="W12" s="65"/>
      <c r="X12" s="65"/>
      <c r="Y12" s="65"/>
      <c r="Z12" s="65"/>
    </row>
    <row r="13" spans="1:31" ht="23.1" customHeight="1" x14ac:dyDescent="0.15">
      <c r="A13" s="64" t="s">
        <v>224</v>
      </c>
      <c r="B13" s="64" t="s">
        <v>206</v>
      </c>
      <c r="C13" s="64" t="s">
        <v>134</v>
      </c>
      <c r="D13" s="47" t="s">
        <v>130</v>
      </c>
      <c r="E13" s="47" t="s">
        <v>135</v>
      </c>
      <c r="F13" s="8" t="s">
        <v>114</v>
      </c>
      <c r="G13" s="48">
        <v>15</v>
      </c>
      <c r="H13" s="49"/>
      <c r="I13" s="49"/>
      <c r="J13" s="49"/>
      <c r="K13" s="49"/>
      <c r="L13" s="49"/>
      <c r="M13" s="49"/>
      <c r="N13" s="49"/>
      <c r="O13" s="49"/>
      <c r="P13" s="49"/>
      <c r="Q13" s="47"/>
      <c r="R13" s="65"/>
      <c r="S13" s="65"/>
      <c r="T13" s="65"/>
      <c r="U13" s="65"/>
      <c r="V13" s="65"/>
      <c r="W13" s="65"/>
      <c r="X13" s="65"/>
      <c r="Y13" s="65"/>
      <c r="Z13" s="65"/>
    </row>
    <row r="14" spans="1:31" ht="23.1" customHeight="1" x14ac:dyDescent="0.15">
      <c r="A14" s="64" t="s">
        <v>225</v>
      </c>
      <c r="B14" s="64" t="s">
        <v>206</v>
      </c>
      <c r="C14" s="64" t="s">
        <v>139</v>
      </c>
      <c r="D14" s="47" t="s">
        <v>137</v>
      </c>
      <c r="E14" s="47" t="s">
        <v>140</v>
      </c>
      <c r="F14" s="8" t="s">
        <v>104</v>
      </c>
      <c r="G14" s="48">
        <v>425</v>
      </c>
      <c r="H14" s="49"/>
      <c r="I14" s="49"/>
      <c r="J14" s="49"/>
      <c r="K14" s="49"/>
      <c r="L14" s="49"/>
      <c r="M14" s="49"/>
      <c r="N14" s="49"/>
      <c r="O14" s="49"/>
      <c r="P14" s="49"/>
      <c r="Q14" s="47"/>
      <c r="R14" s="65"/>
      <c r="S14" s="65"/>
      <c r="T14" s="65"/>
      <c r="U14" s="65"/>
      <c r="V14" s="65"/>
      <c r="W14" s="65"/>
      <c r="X14" s="65"/>
      <c r="Y14" s="65"/>
      <c r="Z14" s="65"/>
      <c r="AC14" s="50">
        <f>G14*H14</f>
        <v>0</v>
      </c>
    </row>
    <row r="15" spans="1:31" ht="23.1" customHeight="1" x14ac:dyDescent="0.15">
      <c r="A15" s="64" t="s">
        <v>226</v>
      </c>
      <c r="B15" s="64" t="s">
        <v>206</v>
      </c>
      <c r="C15" s="64" t="s">
        <v>150</v>
      </c>
      <c r="D15" s="47" t="s">
        <v>151</v>
      </c>
      <c r="E15" s="47" t="s">
        <v>152</v>
      </c>
      <c r="F15" s="8" t="s">
        <v>114</v>
      </c>
      <c r="G15" s="48">
        <v>4</v>
      </c>
      <c r="H15" s="49"/>
      <c r="I15" s="49"/>
      <c r="J15" s="49"/>
      <c r="K15" s="49"/>
      <c r="L15" s="49"/>
      <c r="M15" s="49"/>
      <c r="N15" s="49"/>
      <c r="O15" s="49"/>
      <c r="P15" s="49"/>
      <c r="Q15" s="47"/>
      <c r="R15" s="65"/>
      <c r="S15" s="65"/>
      <c r="T15" s="65"/>
      <c r="U15" s="65"/>
      <c r="V15" s="65"/>
      <c r="W15" s="65"/>
      <c r="X15" s="65"/>
      <c r="Y15" s="65"/>
      <c r="Z15" s="65" t="s">
        <v>203</v>
      </c>
    </row>
    <row r="16" spans="1:31" ht="23.1" customHeight="1" x14ac:dyDescent="0.15">
      <c r="A16" s="64" t="s">
        <v>227</v>
      </c>
      <c r="B16" s="64" t="s">
        <v>206</v>
      </c>
      <c r="C16" s="64" t="s">
        <v>153</v>
      </c>
      <c r="D16" s="47" t="s">
        <v>154</v>
      </c>
      <c r="E16" s="47" t="s">
        <v>155</v>
      </c>
      <c r="F16" s="8" t="s">
        <v>114</v>
      </c>
      <c r="G16" s="48">
        <v>23</v>
      </c>
      <c r="H16" s="49"/>
      <c r="I16" s="49"/>
      <c r="J16" s="49"/>
      <c r="K16" s="49"/>
      <c r="L16" s="49"/>
      <c r="M16" s="49"/>
      <c r="N16" s="49"/>
      <c r="O16" s="49"/>
      <c r="P16" s="49"/>
      <c r="Q16" s="47"/>
      <c r="R16" s="65"/>
      <c r="S16" s="65"/>
      <c r="T16" s="65"/>
      <c r="U16" s="65"/>
      <c r="V16" s="65"/>
      <c r="W16" s="65"/>
      <c r="X16" s="65"/>
      <c r="Y16" s="65"/>
      <c r="Z16" s="65"/>
    </row>
    <row r="17" spans="1:31" ht="23.1" customHeight="1" x14ac:dyDescent="0.15">
      <c r="A17" s="64" t="s">
        <v>228</v>
      </c>
      <c r="B17" s="64" t="s">
        <v>206</v>
      </c>
      <c r="C17" s="64" t="s">
        <v>156</v>
      </c>
      <c r="D17" s="47" t="s">
        <v>157</v>
      </c>
      <c r="E17" s="47" t="s">
        <v>158</v>
      </c>
      <c r="F17" s="8" t="s">
        <v>114</v>
      </c>
      <c r="G17" s="48">
        <v>8</v>
      </c>
      <c r="H17" s="49"/>
      <c r="I17" s="49"/>
      <c r="J17" s="49"/>
      <c r="K17" s="49"/>
      <c r="L17" s="49"/>
      <c r="M17" s="49"/>
      <c r="N17" s="49"/>
      <c r="O17" s="49"/>
      <c r="P17" s="49"/>
      <c r="Q17" s="47" t="s">
        <v>208</v>
      </c>
      <c r="R17" s="65"/>
      <c r="S17" s="65"/>
      <c r="T17" s="65"/>
      <c r="U17" s="65"/>
      <c r="V17" s="65"/>
      <c r="W17" s="65"/>
      <c r="X17" s="65"/>
      <c r="Y17" s="65"/>
      <c r="Z17" s="65"/>
    </row>
    <row r="18" spans="1:31" ht="23.1" customHeight="1" x14ac:dyDescent="0.15">
      <c r="A18" s="64" t="s">
        <v>229</v>
      </c>
      <c r="B18" s="64" t="s">
        <v>206</v>
      </c>
      <c r="C18" s="64" t="s">
        <v>162</v>
      </c>
      <c r="D18" s="47" t="s">
        <v>163</v>
      </c>
      <c r="E18" s="47" t="s">
        <v>164</v>
      </c>
      <c r="F18" s="8" t="s">
        <v>165</v>
      </c>
      <c r="G18" s="48">
        <v>4</v>
      </c>
      <c r="H18" s="49"/>
      <c r="I18" s="49"/>
      <c r="J18" s="49"/>
      <c r="K18" s="49"/>
      <c r="L18" s="49"/>
      <c r="M18" s="49"/>
      <c r="N18" s="49"/>
      <c r="O18" s="49"/>
      <c r="P18" s="49"/>
      <c r="Q18" s="47"/>
      <c r="R18" s="65"/>
      <c r="S18" s="65"/>
      <c r="T18" s="65"/>
      <c r="U18" s="65"/>
      <c r="V18" s="65"/>
      <c r="W18" s="65"/>
      <c r="X18" s="65"/>
      <c r="Y18" s="65"/>
      <c r="Z18" s="65"/>
    </row>
    <row r="19" spans="1:31" ht="23.1" customHeight="1" x14ac:dyDescent="0.15">
      <c r="A19" s="64" t="s">
        <v>230</v>
      </c>
      <c r="B19" s="64" t="s">
        <v>206</v>
      </c>
      <c r="C19" s="64" t="s">
        <v>166</v>
      </c>
      <c r="D19" s="47" t="s">
        <v>167</v>
      </c>
      <c r="E19" s="47" t="s">
        <v>168</v>
      </c>
      <c r="F19" s="8" t="s">
        <v>114</v>
      </c>
      <c r="G19" s="48">
        <v>45</v>
      </c>
      <c r="H19" s="49"/>
      <c r="I19" s="49"/>
      <c r="J19" s="49"/>
      <c r="K19" s="49"/>
      <c r="L19" s="49"/>
      <c r="M19" s="49"/>
      <c r="N19" s="49"/>
      <c r="O19" s="49"/>
      <c r="P19" s="49"/>
      <c r="Q19" s="47"/>
      <c r="R19" s="65"/>
      <c r="S19" s="65"/>
      <c r="T19" s="65"/>
      <c r="U19" s="65"/>
      <c r="V19" s="65"/>
      <c r="W19" s="65"/>
      <c r="X19" s="65"/>
      <c r="Y19" s="65"/>
      <c r="Z19" s="65"/>
    </row>
    <row r="20" spans="1:31" ht="23.1" customHeight="1" x14ac:dyDescent="0.15">
      <c r="A20" s="64" t="s">
        <v>200</v>
      </c>
      <c r="B20" s="64" t="s">
        <v>206</v>
      </c>
      <c r="C20" s="64" t="s">
        <v>201</v>
      </c>
      <c r="D20" s="47" t="s">
        <v>202</v>
      </c>
      <c r="E20" s="47" t="s">
        <v>193</v>
      </c>
      <c r="F20" s="8" t="s">
        <v>104</v>
      </c>
      <c r="G20" s="48">
        <v>49</v>
      </c>
      <c r="H20" s="49"/>
      <c r="I20" s="49"/>
      <c r="J20" s="49"/>
      <c r="K20" s="49"/>
      <c r="L20" s="49"/>
      <c r="M20" s="49"/>
      <c r="N20" s="49"/>
      <c r="O20" s="49"/>
      <c r="P20" s="49"/>
      <c r="Q20" s="47"/>
      <c r="R20" s="65"/>
      <c r="S20" s="65"/>
      <c r="T20" s="65"/>
      <c r="U20" s="65"/>
      <c r="V20" s="65"/>
      <c r="W20" s="65"/>
      <c r="X20" s="65"/>
      <c r="Y20" s="65"/>
      <c r="Z20" s="65"/>
      <c r="AE20" s="50">
        <f>L20</f>
        <v>0</v>
      </c>
    </row>
    <row r="21" spans="1:31" ht="23.1" customHeight="1" x14ac:dyDescent="0.15">
      <c r="A21" s="64" t="s">
        <v>231</v>
      </c>
      <c r="B21" s="64" t="s">
        <v>206</v>
      </c>
      <c r="C21" s="64" t="s">
        <v>232</v>
      </c>
      <c r="D21" s="47" t="s">
        <v>233</v>
      </c>
      <c r="E21" s="47" t="s">
        <v>234</v>
      </c>
      <c r="F21" s="8" t="s">
        <v>192</v>
      </c>
      <c r="G21" s="48">
        <v>1</v>
      </c>
      <c r="H21" s="49"/>
      <c r="I21" s="49"/>
      <c r="J21" s="49"/>
      <c r="K21" s="49"/>
      <c r="L21" s="49"/>
      <c r="M21" s="49"/>
      <c r="N21" s="49"/>
      <c r="O21" s="49"/>
      <c r="P21" s="49"/>
      <c r="Q21" s="47"/>
      <c r="R21" s="65"/>
      <c r="S21" s="65"/>
      <c r="T21" s="65"/>
      <c r="U21" s="65"/>
      <c r="V21" s="65"/>
      <c r="W21" s="65"/>
      <c r="X21" s="65"/>
      <c r="Y21" s="65"/>
      <c r="Z21" s="65"/>
      <c r="AC21" s="50">
        <f>TRUNC(TRUNC(SUM(AC4:AC20))*옵션!$B$33/100)</f>
        <v>0</v>
      </c>
      <c r="AD21" s="50">
        <f>TRUNC(SUM(I4:I20))+TRUNC(SUM(N4:N20))</f>
        <v>0</v>
      </c>
    </row>
    <row r="22" spans="1:31" ht="23.1" customHeight="1" x14ac:dyDescent="0.15">
      <c r="A22" s="64" t="s">
        <v>207</v>
      </c>
      <c r="B22" s="64" t="s">
        <v>206</v>
      </c>
      <c r="C22" s="64" t="s">
        <v>177</v>
      </c>
      <c r="D22" s="47" t="s">
        <v>178</v>
      </c>
      <c r="E22" s="47" t="s">
        <v>179</v>
      </c>
      <c r="F22" s="8" t="s">
        <v>180</v>
      </c>
      <c r="G22" s="48">
        <v>22</v>
      </c>
      <c r="H22" s="49"/>
      <c r="I22" s="49"/>
      <c r="J22" s="49"/>
      <c r="K22" s="49"/>
      <c r="L22" s="49"/>
      <c r="M22" s="49"/>
      <c r="N22" s="49"/>
      <c r="O22" s="49"/>
      <c r="P22" s="49"/>
      <c r="Q22" s="47"/>
      <c r="R22" s="65"/>
      <c r="S22" s="65"/>
      <c r="T22" s="65"/>
      <c r="U22" s="65"/>
      <c r="V22" s="65"/>
      <c r="W22" s="65"/>
      <c r="X22" s="65"/>
      <c r="Y22" s="65"/>
      <c r="Z22" s="65"/>
      <c r="AE22" s="50">
        <f>L22</f>
        <v>0</v>
      </c>
    </row>
    <row r="23" spans="1:31" ht="23.1" customHeight="1" x14ac:dyDescent="0.15">
      <c r="A23" s="64" t="s">
        <v>235</v>
      </c>
      <c r="B23" s="64" t="s">
        <v>206</v>
      </c>
      <c r="C23" s="64" t="s">
        <v>236</v>
      </c>
      <c r="D23" s="47" t="s">
        <v>237</v>
      </c>
      <c r="E23" s="47" t="s">
        <v>238</v>
      </c>
      <c r="F23" s="8" t="s">
        <v>192</v>
      </c>
      <c r="G23" s="48">
        <v>1</v>
      </c>
      <c r="H23" s="49"/>
      <c r="I23" s="49"/>
      <c r="J23" s="49"/>
      <c r="K23" s="49"/>
      <c r="L23" s="49"/>
      <c r="M23" s="49"/>
      <c r="N23" s="49"/>
      <c r="O23" s="49"/>
      <c r="P23" s="49"/>
      <c r="Q23" s="47"/>
      <c r="R23" s="65"/>
      <c r="S23" s="65"/>
      <c r="T23" s="65"/>
      <c r="U23" s="65"/>
      <c r="V23" s="65"/>
      <c r="W23" s="65"/>
      <c r="X23" s="65"/>
      <c r="Y23" s="65"/>
      <c r="Z23" s="65"/>
    </row>
    <row r="24" spans="1:31" ht="23.1" customHeight="1" x14ac:dyDescent="0.15">
      <c r="A24" s="64"/>
      <c r="B24" s="64"/>
      <c r="C24" s="64"/>
      <c r="D24" s="47"/>
      <c r="E24" s="47"/>
      <c r="F24" s="8"/>
      <c r="G24" s="48"/>
      <c r="H24" s="49"/>
      <c r="I24" s="49"/>
      <c r="J24" s="49"/>
      <c r="K24" s="49"/>
      <c r="L24" s="49"/>
      <c r="M24" s="49"/>
      <c r="N24" s="49"/>
      <c r="O24" s="49"/>
      <c r="P24" s="49"/>
      <c r="Q24" s="47"/>
      <c r="R24" s="65"/>
      <c r="S24" s="65"/>
      <c r="T24" s="65"/>
      <c r="U24" s="65"/>
      <c r="V24" s="65"/>
      <c r="W24" s="65"/>
      <c r="X24" s="65"/>
      <c r="Y24" s="65"/>
      <c r="Z24" s="65"/>
      <c r="AC24" s="50">
        <f>TRUNC(AE24*옵션!$B$36/100)</f>
        <v>0</v>
      </c>
      <c r="AD24" s="50">
        <f>TRUNC(SUM(L4:L22))</f>
        <v>0</v>
      </c>
      <c r="AE24" s="50">
        <f>TRUNC(SUM(AE4:AE23))</f>
        <v>0</v>
      </c>
    </row>
    <row r="25" spans="1:31" ht="23.1" customHeight="1" x14ac:dyDescent="0.15">
      <c r="A25" s="64"/>
      <c r="B25" s="64"/>
      <c r="C25" s="64"/>
      <c r="D25" s="47"/>
      <c r="E25" s="47"/>
      <c r="F25" s="8"/>
      <c r="G25" s="48"/>
      <c r="H25" s="49"/>
      <c r="I25" s="49">
        <f>TRUNC(G25*H25)</f>
        <v>0</v>
      </c>
      <c r="J25" s="49"/>
      <c r="K25" s="49"/>
      <c r="L25" s="49">
        <f t="shared" ref="L5:L28" si="0">TRUNC(G25*K25)</f>
        <v>0</v>
      </c>
      <c r="M25" s="49"/>
      <c r="N25" s="49">
        <f t="shared" ref="N5:N28" si="1">TRUNC(G25*M25)</f>
        <v>0</v>
      </c>
      <c r="O25" s="49"/>
      <c r="P25" s="49">
        <f t="shared" ref="P5:P28" si="2">SUM(I25,L25,N25)</f>
        <v>0</v>
      </c>
      <c r="Q25" s="47"/>
      <c r="R25" s="65"/>
      <c r="S25" s="65"/>
      <c r="T25" s="65"/>
      <c r="U25" s="65"/>
      <c r="V25" s="65"/>
      <c r="W25" s="65"/>
      <c r="X25" s="65"/>
      <c r="Y25" s="65"/>
      <c r="Z25" s="65"/>
    </row>
    <row r="26" spans="1:31" ht="23.1" customHeight="1" x14ac:dyDescent="0.15">
      <c r="A26" s="64"/>
      <c r="B26" s="64"/>
      <c r="C26" s="64"/>
      <c r="D26" s="47"/>
      <c r="E26" s="47"/>
      <c r="F26" s="8"/>
      <c r="G26" s="48"/>
      <c r="H26" s="49"/>
      <c r="I26" s="49">
        <f>TRUNC(G26*H26)</f>
        <v>0</v>
      </c>
      <c r="J26" s="49"/>
      <c r="K26" s="49"/>
      <c r="L26" s="49">
        <f t="shared" si="0"/>
        <v>0</v>
      </c>
      <c r="M26" s="49"/>
      <c r="N26" s="49">
        <f t="shared" si="1"/>
        <v>0</v>
      </c>
      <c r="O26" s="49"/>
      <c r="P26" s="49">
        <f t="shared" si="2"/>
        <v>0</v>
      </c>
      <c r="Q26" s="47"/>
      <c r="R26" s="65"/>
      <c r="S26" s="65"/>
      <c r="T26" s="65"/>
      <c r="U26" s="65"/>
      <c r="V26" s="65"/>
      <c r="W26" s="65"/>
      <c r="X26" s="65"/>
      <c r="Y26" s="65"/>
      <c r="Z26" s="65"/>
    </row>
    <row r="27" spans="1:31" ht="23.1" customHeight="1" x14ac:dyDescent="0.15">
      <c r="A27" s="64"/>
      <c r="B27" s="64"/>
      <c r="C27" s="64"/>
      <c r="D27" s="47"/>
      <c r="E27" s="47"/>
      <c r="F27" s="8"/>
      <c r="G27" s="48"/>
      <c r="H27" s="49"/>
      <c r="I27" s="49">
        <f>TRUNC(G27*H27)</f>
        <v>0</v>
      </c>
      <c r="J27" s="49"/>
      <c r="K27" s="49"/>
      <c r="L27" s="49">
        <f t="shared" si="0"/>
        <v>0</v>
      </c>
      <c r="M27" s="49"/>
      <c r="N27" s="49">
        <f t="shared" si="1"/>
        <v>0</v>
      </c>
      <c r="O27" s="49"/>
      <c r="P27" s="49">
        <f t="shared" si="2"/>
        <v>0</v>
      </c>
      <c r="Q27" s="47"/>
      <c r="R27" s="65"/>
      <c r="S27" s="65"/>
      <c r="T27" s="65"/>
      <c r="U27" s="65"/>
      <c r="V27" s="65"/>
      <c r="W27" s="65"/>
      <c r="X27" s="65"/>
      <c r="Y27" s="65"/>
      <c r="Z27" s="65"/>
    </row>
    <row r="28" spans="1:31" ht="23.1" customHeight="1" x14ac:dyDescent="0.15">
      <c r="A28" s="64"/>
      <c r="B28" s="64"/>
      <c r="C28" s="64"/>
      <c r="D28" s="47"/>
      <c r="E28" s="47"/>
      <c r="F28" s="8"/>
      <c r="G28" s="48"/>
      <c r="H28" s="49"/>
      <c r="I28" s="49">
        <f>TRUNC(G28*H28)</f>
        <v>0</v>
      </c>
      <c r="J28" s="49"/>
      <c r="K28" s="49"/>
      <c r="L28" s="49">
        <f t="shared" si="0"/>
        <v>0</v>
      </c>
      <c r="M28" s="49"/>
      <c r="N28" s="49">
        <f t="shared" si="1"/>
        <v>0</v>
      </c>
      <c r="O28" s="49"/>
      <c r="P28" s="49">
        <f t="shared" si="2"/>
        <v>0</v>
      </c>
      <c r="Q28" s="47"/>
      <c r="R28" s="65"/>
      <c r="S28" s="65"/>
      <c r="T28" s="65"/>
      <c r="U28" s="65"/>
      <c r="V28" s="65"/>
      <c r="W28" s="65"/>
      <c r="X28" s="65"/>
      <c r="Y28" s="65"/>
      <c r="Z28" s="65"/>
    </row>
    <row r="29" spans="1:31" ht="23.1" customHeight="1" x14ac:dyDescent="0.15">
      <c r="A29" s="64"/>
      <c r="B29" s="64" t="s">
        <v>204</v>
      </c>
      <c r="C29" s="64"/>
      <c r="D29" s="47" t="s">
        <v>205</v>
      </c>
      <c r="E29" s="47"/>
      <c r="F29" s="8"/>
      <c r="G29" s="48"/>
      <c r="H29" s="49"/>
      <c r="I29" s="49">
        <f>TRUNC(SUM(I4:I28))</f>
        <v>0</v>
      </c>
      <c r="J29" s="49"/>
      <c r="K29" s="49"/>
      <c r="L29" s="49">
        <f>TRUNC(SUM(L4:L28))</f>
        <v>0</v>
      </c>
      <c r="M29" s="49"/>
      <c r="N29" s="49">
        <f>TRUNC(SUM(N4:N28))</f>
        <v>0</v>
      </c>
      <c r="O29" s="49"/>
      <c r="P29" s="49">
        <f>TRUNC(SUM(P4:P28))</f>
        <v>0</v>
      </c>
      <c r="Q29" s="47"/>
      <c r="R29" s="65"/>
      <c r="S29" s="65"/>
      <c r="T29" s="65"/>
      <c r="U29" s="65"/>
      <c r="V29" s="65"/>
      <c r="W29" s="65"/>
      <c r="X29" s="65"/>
      <c r="Y29" s="65"/>
      <c r="Z29" s="65"/>
    </row>
    <row r="30" spans="1:31" ht="23.1" customHeight="1" x14ac:dyDescent="0.15">
      <c r="A30" s="64"/>
      <c r="B30" s="64" t="s">
        <v>191</v>
      </c>
      <c r="C30" s="64"/>
      <c r="D30" s="119" t="s">
        <v>99</v>
      </c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1"/>
      <c r="R30" s="65"/>
      <c r="S30" s="65"/>
      <c r="T30" s="65"/>
      <c r="U30" s="65"/>
      <c r="V30" s="65"/>
      <c r="W30" s="65"/>
      <c r="X30" s="65"/>
      <c r="Y30" s="65"/>
      <c r="Z30" s="65"/>
    </row>
    <row r="31" spans="1:31" ht="23.1" customHeight="1" x14ac:dyDescent="0.15">
      <c r="A31" s="64" t="s">
        <v>239</v>
      </c>
      <c r="B31" s="64" t="s">
        <v>209</v>
      </c>
      <c r="C31" s="64" t="s">
        <v>101</v>
      </c>
      <c r="D31" s="47" t="s">
        <v>102</v>
      </c>
      <c r="E31" s="47" t="s">
        <v>103</v>
      </c>
      <c r="F31" s="8" t="s">
        <v>104</v>
      </c>
      <c r="G31" s="48">
        <v>157</v>
      </c>
      <c r="H31" s="49"/>
      <c r="I31" s="49"/>
      <c r="J31" s="49"/>
      <c r="K31" s="49"/>
      <c r="L31" s="49"/>
      <c r="M31" s="49"/>
      <c r="N31" s="49"/>
      <c r="O31" s="49"/>
      <c r="P31" s="49"/>
      <c r="Q31" s="47"/>
      <c r="R31" s="65"/>
      <c r="S31" s="65"/>
      <c r="T31" s="65"/>
      <c r="U31" s="65"/>
      <c r="V31" s="65"/>
      <c r="W31" s="65"/>
      <c r="X31" s="65"/>
      <c r="Y31" s="65"/>
      <c r="Z31" s="65"/>
      <c r="AA31" s="50">
        <f>I31</f>
        <v>0</v>
      </c>
      <c r="AC31" s="50">
        <f>G31*H31</f>
        <v>0</v>
      </c>
    </row>
    <row r="32" spans="1:31" ht="23.1" customHeight="1" x14ac:dyDescent="0.15">
      <c r="A32" s="64" t="s">
        <v>214</v>
      </c>
      <c r="B32" s="64" t="s">
        <v>209</v>
      </c>
      <c r="C32" s="64" t="s">
        <v>215</v>
      </c>
      <c r="D32" s="47" t="s">
        <v>216</v>
      </c>
      <c r="E32" s="47" t="s">
        <v>217</v>
      </c>
      <c r="F32" s="8" t="s">
        <v>192</v>
      </c>
      <c r="G32" s="48">
        <v>1</v>
      </c>
      <c r="H32" s="49"/>
      <c r="I32" s="49"/>
      <c r="J32" s="49"/>
      <c r="K32" s="49"/>
      <c r="L32" s="49"/>
      <c r="M32" s="49"/>
      <c r="N32" s="49"/>
      <c r="O32" s="49"/>
      <c r="P32" s="49"/>
      <c r="Q32" s="47"/>
      <c r="R32" s="65"/>
      <c r="S32" s="65"/>
      <c r="T32" s="65"/>
      <c r="U32" s="65"/>
      <c r="V32" s="65"/>
      <c r="W32" s="65"/>
      <c r="X32" s="65"/>
      <c r="Y32" s="65"/>
      <c r="Z32" s="65"/>
      <c r="AA32" s="50">
        <f>TRUNC(SUM(AA30:AA31))</f>
        <v>0</v>
      </c>
    </row>
    <row r="33" spans="1:31" ht="23.1" customHeight="1" x14ac:dyDescent="0.15">
      <c r="A33" s="64" t="s">
        <v>240</v>
      </c>
      <c r="B33" s="64" t="s">
        <v>209</v>
      </c>
      <c r="C33" s="64" t="s">
        <v>107</v>
      </c>
      <c r="D33" s="47" t="s">
        <v>108</v>
      </c>
      <c r="E33" s="47" t="s">
        <v>109</v>
      </c>
      <c r="F33" s="8" t="s">
        <v>104</v>
      </c>
      <c r="G33" s="48">
        <v>79</v>
      </c>
      <c r="H33" s="49"/>
      <c r="I33" s="49"/>
      <c r="J33" s="49"/>
      <c r="K33" s="49"/>
      <c r="L33" s="49"/>
      <c r="M33" s="49"/>
      <c r="N33" s="49"/>
      <c r="O33" s="49"/>
      <c r="P33" s="49"/>
      <c r="Q33" s="47"/>
      <c r="R33" s="65"/>
      <c r="S33" s="65"/>
      <c r="T33" s="65"/>
      <c r="U33" s="65"/>
      <c r="V33" s="65"/>
      <c r="W33" s="65"/>
      <c r="X33" s="65"/>
      <c r="Y33" s="65"/>
      <c r="Z33" s="65"/>
      <c r="AC33" s="50">
        <f>G33*H33</f>
        <v>0</v>
      </c>
    </row>
    <row r="34" spans="1:31" ht="23.1" customHeight="1" x14ac:dyDescent="0.15">
      <c r="A34" s="64" t="s">
        <v>241</v>
      </c>
      <c r="B34" s="64" t="s">
        <v>209</v>
      </c>
      <c r="C34" s="64" t="s">
        <v>112</v>
      </c>
      <c r="D34" s="47" t="s">
        <v>108</v>
      </c>
      <c r="E34" s="47" t="s">
        <v>113</v>
      </c>
      <c r="F34" s="8" t="s">
        <v>114</v>
      </c>
      <c r="G34" s="48">
        <v>144</v>
      </c>
      <c r="H34" s="49"/>
      <c r="I34" s="49"/>
      <c r="J34" s="49"/>
      <c r="K34" s="49"/>
      <c r="L34" s="49"/>
      <c r="M34" s="49"/>
      <c r="N34" s="49"/>
      <c r="O34" s="49"/>
      <c r="P34" s="49"/>
      <c r="Q34" s="47"/>
      <c r="R34" s="65"/>
      <c r="S34" s="65"/>
      <c r="T34" s="65"/>
      <c r="U34" s="65"/>
      <c r="V34" s="65"/>
      <c r="W34" s="65"/>
      <c r="X34" s="65"/>
      <c r="Y34" s="65"/>
      <c r="Z34" s="65"/>
    </row>
    <row r="35" spans="1:31" ht="23.1" customHeight="1" x14ac:dyDescent="0.15">
      <c r="A35" s="64" t="s">
        <v>220</v>
      </c>
      <c r="B35" s="64" t="s">
        <v>209</v>
      </c>
      <c r="C35" s="64" t="s">
        <v>117</v>
      </c>
      <c r="D35" s="47" t="s">
        <v>118</v>
      </c>
      <c r="E35" s="47" t="s">
        <v>119</v>
      </c>
      <c r="F35" s="8" t="s">
        <v>114</v>
      </c>
      <c r="G35" s="48">
        <v>27</v>
      </c>
      <c r="H35" s="49"/>
      <c r="I35" s="49"/>
      <c r="J35" s="49"/>
      <c r="K35" s="49"/>
      <c r="L35" s="49"/>
      <c r="M35" s="49"/>
      <c r="N35" s="49"/>
      <c r="O35" s="49"/>
      <c r="P35" s="49"/>
      <c r="Q35" s="47"/>
      <c r="R35" s="65"/>
      <c r="S35" s="65"/>
      <c r="T35" s="65"/>
      <c r="U35" s="65"/>
      <c r="V35" s="65"/>
      <c r="W35" s="65"/>
      <c r="X35" s="65"/>
      <c r="Y35" s="65"/>
      <c r="Z35" s="65"/>
    </row>
    <row r="36" spans="1:31" ht="23.1" customHeight="1" x14ac:dyDescent="0.15">
      <c r="A36" s="64" t="s">
        <v>242</v>
      </c>
      <c r="B36" s="64" t="s">
        <v>209</v>
      </c>
      <c r="C36" s="64" t="s">
        <v>120</v>
      </c>
      <c r="D36" s="47" t="s">
        <v>118</v>
      </c>
      <c r="E36" s="47" t="s">
        <v>121</v>
      </c>
      <c r="F36" s="8" t="s">
        <v>114</v>
      </c>
      <c r="G36" s="48">
        <v>45</v>
      </c>
      <c r="H36" s="49"/>
      <c r="I36" s="49"/>
      <c r="J36" s="49"/>
      <c r="K36" s="49"/>
      <c r="L36" s="49"/>
      <c r="M36" s="49"/>
      <c r="N36" s="49"/>
      <c r="O36" s="49"/>
      <c r="P36" s="49"/>
      <c r="Q36" s="47"/>
      <c r="R36" s="65"/>
      <c r="S36" s="65"/>
      <c r="T36" s="65"/>
      <c r="U36" s="65"/>
      <c r="V36" s="65"/>
      <c r="W36" s="65"/>
      <c r="X36" s="65"/>
      <c r="Y36" s="65"/>
      <c r="Z36" s="65"/>
    </row>
    <row r="37" spans="1:31" ht="23.1" customHeight="1" x14ac:dyDescent="0.15">
      <c r="A37" s="64" t="s">
        <v>243</v>
      </c>
      <c r="B37" s="64" t="s">
        <v>209</v>
      </c>
      <c r="C37" s="64" t="s">
        <v>122</v>
      </c>
      <c r="D37" s="47" t="s">
        <v>123</v>
      </c>
      <c r="E37" s="47" t="s">
        <v>124</v>
      </c>
      <c r="F37" s="8" t="s">
        <v>114</v>
      </c>
      <c r="G37" s="48">
        <v>6</v>
      </c>
      <c r="H37" s="49"/>
      <c r="I37" s="49"/>
      <c r="J37" s="49"/>
      <c r="K37" s="49"/>
      <c r="L37" s="49"/>
      <c r="M37" s="49"/>
      <c r="N37" s="49"/>
      <c r="O37" s="49"/>
      <c r="P37" s="49"/>
      <c r="Q37" s="47"/>
      <c r="R37" s="65"/>
      <c r="S37" s="65"/>
      <c r="T37" s="65"/>
      <c r="U37" s="65"/>
      <c r="V37" s="65"/>
      <c r="W37" s="65"/>
      <c r="X37" s="65"/>
      <c r="Y37" s="65"/>
      <c r="Z37" s="65"/>
    </row>
    <row r="38" spans="1:31" ht="23.1" customHeight="1" x14ac:dyDescent="0.15">
      <c r="A38" s="64" t="s">
        <v>223</v>
      </c>
      <c r="B38" s="64" t="s">
        <v>209</v>
      </c>
      <c r="C38" s="64" t="s">
        <v>129</v>
      </c>
      <c r="D38" s="47" t="s">
        <v>130</v>
      </c>
      <c r="E38" s="47" t="s">
        <v>131</v>
      </c>
      <c r="F38" s="8" t="s">
        <v>114</v>
      </c>
      <c r="G38" s="48">
        <v>27</v>
      </c>
      <c r="H38" s="49"/>
      <c r="I38" s="49"/>
      <c r="J38" s="49"/>
      <c r="K38" s="49"/>
      <c r="L38" s="49"/>
      <c r="M38" s="49"/>
      <c r="N38" s="49"/>
      <c r="O38" s="49"/>
      <c r="P38" s="49"/>
      <c r="Q38" s="47"/>
      <c r="R38" s="65"/>
      <c r="S38" s="65"/>
      <c r="T38" s="65"/>
      <c r="U38" s="65"/>
      <c r="V38" s="65"/>
      <c r="W38" s="65"/>
      <c r="X38" s="65"/>
      <c r="Y38" s="65"/>
      <c r="Z38" s="65"/>
    </row>
    <row r="39" spans="1:31" ht="23.1" customHeight="1" x14ac:dyDescent="0.15">
      <c r="A39" s="64" t="s">
        <v>244</v>
      </c>
      <c r="B39" s="64" t="s">
        <v>209</v>
      </c>
      <c r="C39" s="64" t="s">
        <v>132</v>
      </c>
      <c r="D39" s="47" t="s">
        <v>130</v>
      </c>
      <c r="E39" s="47" t="s">
        <v>133</v>
      </c>
      <c r="F39" s="8" t="s">
        <v>114</v>
      </c>
      <c r="G39" s="48">
        <v>45</v>
      </c>
      <c r="H39" s="49"/>
      <c r="I39" s="49"/>
      <c r="J39" s="49"/>
      <c r="K39" s="49"/>
      <c r="L39" s="49"/>
      <c r="M39" s="49"/>
      <c r="N39" s="49"/>
      <c r="O39" s="49"/>
      <c r="P39" s="49"/>
      <c r="Q39" s="47"/>
      <c r="R39" s="65"/>
      <c r="S39" s="65"/>
      <c r="T39" s="65"/>
      <c r="U39" s="65"/>
      <c r="V39" s="65"/>
      <c r="W39" s="65"/>
      <c r="X39" s="65"/>
      <c r="Y39" s="65"/>
      <c r="Z39" s="65"/>
    </row>
    <row r="40" spans="1:31" ht="23.1" customHeight="1" x14ac:dyDescent="0.15">
      <c r="A40" s="64" t="s">
        <v>245</v>
      </c>
      <c r="B40" s="64" t="s">
        <v>209</v>
      </c>
      <c r="C40" s="64" t="s">
        <v>136</v>
      </c>
      <c r="D40" s="47" t="s">
        <v>137</v>
      </c>
      <c r="E40" s="47" t="s">
        <v>138</v>
      </c>
      <c r="F40" s="8" t="s">
        <v>104</v>
      </c>
      <c r="G40" s="48">
        <v>757</v>
      </c>
      <c r="H40" s="49"/>
      <c r="I40" s="49"/>
      <c r="J40" s="49"/>
      <c r="K40" s="49"/>
      <c r="L40" s="49"/>
      <c r="M40" s="49"/>
      <c r="N40" s="49"/>
      <c r="O40" s="49"/>
      <c r="P40" s="49"/>
      <c r="Q40" s="47"/>
      <c r="R40" s="65"/>
      <c r="S40" s="65"/>
      <c r="T40" s="65"/>
      <c r="U40" s="65"/>
      <c r="V40" s="65"/>
      <c r="W40" s="65"/>
      <c r="X40" s="65"/>
      <c r="Y40" s="65"/>
      <c r="Z40" s="65"/>
      <c r="AC40" s="50">
        <f>G40*H40</f>
        <v>0</v>
      </c>
    </row>
    <row r="41" spans="1:31" ht="23.1" customHeight="1" x14ac:dyDescent="0.15">
      <c r="A41" s="64" t="s">
        <v>246</v>
      </c>
      <c r="B41" s="64" t="s">
        <v>209</v>
      </c>
      <c r="C41" s="64" t="s">
        <v>141</v>
      </c>
      <c r="D41" s="47" t="s">
        <v>142</v>
      </c>
      <c r="E41" s="47" t="s">
        <v>143</v>
      </c>
      <c r="F41" s="8" t="s">
        <v>114</v>
      </c>
      <c r="G41" s="48">
        <v>6</v>
      </c>
      <c r="H41" s="49"/>
      <c r="I41" s="49">
        <f t="shared" ref="I31:I46" si="3">TRUNC(G41*H41)</f>
        <v>0</v>
      </c>
      <c r="J41" s="49">
        <v>6</v>
      </c>
      <c r="K41" s="49">
        <f>합산자재!I20</f>
        <v>0</v>
      </c>
      <c r="L41" s="49">
        <f t="shared" ref="L31:L54" si="4">TRUNC(G41*K41)</f>
        <v>0</v>
      </c>
      <c r="M41" s="49">
        <f>합산자재!J20</f>
        <v>0</v>
      </c>
      <c r="N41" s="49">
        <f t="shared" ref="N31:N54" si="5">TRUNC(G41*M41)</f>
        <v>0</v>
      </c>
      <c r="O41" s="49"/>
      <c r="P41" s="49">
        <f t="shared" ref="P31:P54" si="6">SUM(I41,L41,N41)</f>
        <v>0</v>
      </c>
      <c r="Q41" s="47" t="s">
        <v>208</v>
      </c>
      <c r="R41" s="65"/>
      <c r="S41" s="65"/>
      <c r="T41" s="65"/>
      <c r="U41" s="65"/>
      <c r="V41" s="65"/>
      <c r="W41" s="65"/>
      <c r="X41" s="65"/>
      <c r="Y41" s="65"/>
      <c r="Z41" s="65"/>
    </row>
    <row r="42" spans="1:31" ht="23.1" customHeight="1" x14ac:dyDescent="0.15">
      <c r="A42" s="64" t="s">
        <v>247</v>
      </c>
      <c r="B42" s="64" t="s">
        <v>209</v>
      </c>
      <c r="C42" s="64" t="s">
        <v>144</v>
      </c>
      <c r="D42" s="47" t="s">
        <v>145</v>
      </c>
      <c r="E42" s="47" t="s">
        <v>146</v>
      </c>
      <c r="F42" s="8" t="s">
        <v>114</v>
      </c>
      <c r="G42" s="48">
        <v>6</v>
      </c>
      <c r="H42" s="49"/>
      <c r="I42" s="49"/>
      <c r="J42" s="49"/>
      <c r="K42" s="49"/>
      <c r="L42" s="49"/>
      <c r="M42" s="49"/>
      <c r="N42" s="49"/>
      <c r="O42" s="49"/>
      <c r="P42" s="49"/>
      <c r="Q42" s="47"/>
      <c r="R42" s="65"/>
      <c r="S42" s="65"/>
      <c r="T42" s="65"/>
      <c r="U42" s="65"/>
      <c r="V42" s="65"/>
      <c r="W42" s="65"/>
      <c r="X42" s="65"/>
      <c r="Y42" s="65"/>
      <c r="Z42" s="65" t="s">
        <v>203</v>
      </c>
    </row>
    <row r="43" spans="1:31" ht="23.1" customHeight="1" x14ac:dyDescent="0.15">
      <c r="A43" s="64" t="s">
        <v>248</v>
      </c>
      <c r="B43" s="64" t="s">
        <v>209</v>
      </c>
      <c r="C43" s="64" t="s">
        <v>147</v>
      </c>
      <c r="D43" s="47" t="s">
        <v>148</v>
      </c>
      <c r="E43" s="47" t="s">
        <v>149</v>
      </c>
      <c r="F43" s="8" t="s">
        <v>114</v>
      </c>
      <c r="G43" s="48">
        <v>6</v>
      </c>
      <c r="H43" s="49"/>
      <c r="I43" s="49"/>
      <c r="J43" s="49"/>
      <c r="K43" s="49"/>
      <c r="L43" s="49"/>
      <c r="M43" s="49"/>
      <c r="N43" s="49"/>
      <c r="O43" s="49"/>
      <c r="P43" s="49"/>
      <c r="Q43" s="47"/>
      <c r="R43" s="65"/>
      <c r="S43" s="65"/>
      <c r="T43" s="65"/>
      <c r="U43" s="65"/>
      <c r="V43" s="65"/>
      <c r="W43" s="65"/>
      <c r="X43" s="65"/>
      <c r="Y43" s="65"/>
      <c r="Z43" s="65"/>
    </row>
    <row r="44" spans="1:31" ht="23.1" customHeight="1" x14ac:dyDescent="0.15">
      <c r="A44" s="64" t="s">
        <v>249</v>
      </c>
      <c r="B44" s="64" t="s">
        <v>209</v>
      </c>
      <c r="C44" s="64" t="s">
        <v>159</v>
      </c>
      <c r="D44" s="47" t="s">
        <v>160</v>
      </c>
      <c r="E44" s="47" t="s">
        <v>161</v>
      </c>
      <c r="F44" s="8" t="s">
        <v>114</v>
      </c>
      <c r="G44" s="48">
        <v>45</v>
      </c>
      <c r="H44" s="49"/>
      <c r="I44" s="49">
        <f t="shared" si="3"/>
        <v>0</v>
      </c>
      <c r="J44" s="49">
        <v>45</v>
      </c>
      <c r="K44" s="49">
        <f>합산자재!I26</f>
        <v>0</v>
      </c>
      <c r="L44" s="49">
        <f t="shared" si="4"/>
        <v>0</v>
      </c>
      <c r="M44" s="49">
        <f>합산자재!J26</f>
        <v>0</v>
      </c>
      <c r="N44" s="49">
        <f t="shared" si="5"/>
        <v>0</v>
      </c>
      <c r="O44" s="49"/>
      <c r="P44" s="49">
        <f t="shared" si="6"/>
        <v>0</v>
      </c>
      <c r="Q44" s="47" t="s">
        <v>250</v>
      </c>
      <c r="R44" s="65"/>
      <c r="S44" s="65"/>
      <c r="T44" s="65"/>
      <c r="U44" s="65"/>
      <c r="V44" s="65"/>
      <c r="W44" s="65"/>
      <c r="X44" s="65"/>
      <c r="Y44" s="65"/>
      <c r="Z44" s="65"/>
    </row>
    <row r="45" spans="1:31" ht="23.1" customHeight="1" x14ac:dyDescent="0.15">
      <c r="A45" s="64" t="s">
        <v>249</v>
      </c>
      <c r="B45" s="64" t="s">
        <v>209</v>
      </c>
      <c r="C45" s="64" t="s">
        <v>159</v>
      </c>
      <c r="D45" s="47" t="s">
        <v>160</v>
      </c>
      <c r="E45" s="47" t="s">
        <v>161</v>
      </c>
      <c r="F45" s="8" t="s">
        <v>114</v>
      </c>
      <c r="G45" s="48">
        <v>52</v>
      </c>
      <c r="H45" s="49"/>
      <c r="I45" s="49">
        <f t="shared" si="3"/>
        <v>0</v>
      </c>
      <c r="J45" s="49">
        <v>52</v>
      </c>
      <c r="K45" s="49">
        <f>합산자재!I26</f>
        <v>0</v>
      </c>
      <c r="L45" s="49">
        <f t="shared" si="4"/>
        <v>0</v>
      </c>
      <c r="M45" s="49">
        <f>합산자재!J26</f>
        <v>0</v>
      </c>
      <c r="N45" s="49">
        <f t="shared" si="5"/>
        <v>0</v>
      </c>
      <c r="O45" s="49"/>
      <c r="P45" s="49">
        <f t="shared" si="6"/>
        <v>0</v>
      </c>
      <c r="Q45" s="47" t="s">
        <v>208</v>
      </c>
      <c r="R45" s="65"/>
      <c r="S45" s="65"/>
      <c r="T45" s="65"/>
      <c r="U45" s="65"/>
      <c r="V45" s="65"/>
      <c r="W45" s="65"/>
      <c r="X45" s="65"/>
      <c r="Y45" s="65"/>
      <c r="Z45" s="65"/>
    </row>
    <row r="46" spans="1:31" ht="23.1" customHeight="1" x14ac:dyDescent="0.15">
      <c r="A46" s="64" t="s">
        <v>195</v>
      </c>
      <c r="B46" s="64" t="s">
        <v>209</v>
      </c>
      <c r="C46" s="64" t="s">
        <v>196</v>
      </c>
      <c r="D46" s="47" t="s">
        <v>197</v>
      </c>
      <c r="E46" s="47" t="s">
        <v>198</v>
      </c>
      <c r="F46" s="8" t="s">
        <v>199</v>
      </c>
      <c r="G46" s="48">
        <v>3</v>
      </c>
      <c r="H46" s="49"/>
      <c r="I46" s="49"/>
      <c r="J46" s="49">
        <v>3</v>
      </c>
      <c r="K46" s="49"/>
      <c r="L46" s="49"/>
      <c r="M46" s="49"/>
      <c r="N46" s="49"/>
      <c r="O46" s="49"/>
      <c r="P46" s="49"/>
      <c r="Q46" s="47"/>
      <c r="R46" s="65"/>
      <c r="S46" s="65"/>
      <c r="T46" s="65"/>
      <c r="U46" s="65"/>
      <c r="V46" s="65"/>
      <c r="W46" s="65"/>
      <c r="X46" s="65"/>
      <c r="Y46" s="65"/>
      <c r="Z46" s="65"/>
      <c r="AE46" s="50">
        <f>L46</f>
        <v>0</v>
      </c>
    </row>
    <row r="47" spans="1:31" ht="23.1" customHeight="1" x14ac:dyDescent="0.15">
      <c r="A47" s="64" t="s">
        <v>231</v>
      </c>
      <c r="B47" s="64" t="s">
        <v>209</v>
      </c>
      <c r="C47" s="64" t="s">
        <v>232</v>
      </c>
      <c r="D47" s="47" t="s">
        <v>233</v>
      </c>
      <c r="E47" s="47" t="s">
        <v>234</v>
      </c>
      <c r="F47" s="8" t="s">
        <v>192</v>
      </c>
      <c r="G47" s="48">
        <v>1</v>
      </c>
      <c r="H47" s="49"/>
      <c r="I47" s="49"/>
      <c r="J47" s="49"/>
      <c r="K47" s="49"/>
      <c r="L47" s="49"/>
      <c r="M47" s="49"/>
      <c r="N47" s="49"/>
      <c r="O47" s="49"/>
      <c r="P47" s="49"/>
      <c r="Q47" s="47"/>
      <c r="R47" s="65"/>
      <c r="S47" s="65"/>
      <c r="T47" s="65"/>
      <c r="U47" s="65"/>
      <c r="V47" s="65"/>
      <c r="W47" s="65"/>
      <c r="X47" s="65"/>
      <c r="Y47" s="65"/>
      <c r="Z47" s="65"/>
      <c r="AC47" s="50">
        <f>TRUNC(TRUNC(SUM(AC30:AC46))*옵션!$B$33/100)</f>
        <v>0</v>
      </c>
      <c r="AD47" s="50">
        <f>TRUNC(SUM(I30:I46))+TRUNC(SUM(N30:N46))</f>
        <v>0</v>
      </c>
    </row>
    <row r="48" spans="1:31" ht="23.1" customHeight="1" x14ac:dyDescent="0.15">
      <c r="A48" s="64" t="s">
        <v>207</v>
      </c>
      <c r="B48" s="64" t="s">
        <v>209</v>
      </c>
      <c r="C48" s="64" t="s">
        <v>177</v>
      </c>
      <c r="D48" s="47" t="s">
        <v>178</v>
      </c>
      <c r="E48" s="47" t="s">
        <v>179</v>
      </c>
      <c r="F48" s="8" t="s">
        <v>180</v>
      </c>
      <c r="G48" s="48">
        <v>36</v>
      </c>
      <c r="H48" s="49"/>
      <c r="I48" s="49"/>
      <c r="J48" s="49"/>
      <c r="K48" s="49"/>
      <c r="L48" s="49"/>
      <c r="M48" s="49"/>
      <c r="N48" s="49"/>
      <c r="O48" s="49"/>
      <c r="P48" s="49"/>
      <c r="Q48" s="47"/>
      <c r="R48" s="65"/>
      <c r="S48" s="65"/>
      <c r="T48" s="65"/>
      <c r="U48" s="65"/>
      <c r="V48" s="65"/>
      <c r="W48" s="65"/>
      <c r="X48" s="65"/>
      <c r="Y48" s="65"/>
      <c r="Z48" s="65"/>
      <c r="AE48" s="50">
        <f>L48</f>
        <v>0</v>
      </c>
    </row>
    <row r="49" spans="1:31" ht="23.1" customHeight="1" x14ac:dyDescent="0.15">
      <c r="A49" s="64" t="s">
        <v>235</v>
      </c>
      <c r="B49" s="64" t="s">
        <v>209</v>
      </c>
      <c r="C49" s="64" t="s">
        <v>236</v>
      </c>
      <c r="D49" s="47" t="s">
        <v>237</v>
      </c>
      <c r="E49" s="47" t="s">
        <v>238</v>
      </c>
      <c r="F49" s="8" t="s">
        <v>192</v>
      </c>
      <c r="G49" s="48">
        <v>1</v>
      </c>
      <c r="H49" s="49"/>
      <c r="I49" s="49"/>
      <c r="J49" s="49"/>
      <c r="K49" s="49"/>
      <c r="L49" s="49"/>
      <c r="M49" s="49"/>
      <c r="N49" s="49"/>
      <c r="O49" s="49"/>
      <c r="P49" s="49"/>
      <c r="Q49" s="47"/>
      <c r="R49" s="65"/>
      <c r="S49" s="65"/>
      <c r="T49" s="65"/>
      <c r="U49" s="65"/>
      <c r="V49" s="65"/>
      <c r="W49" s="65"/>
      <c r="X49" s="65"/>
      <c r="Y49" s="65"/>
      <c r="Z49" s="65"/>
    </row>
    <row r="50" spans="1:31" ht="23.1" customHeight="1" x14ac:dyDescent="0.15">
      <c r="A50" s="64"/>
      <c r="B50" s="64"/>
      <c r="C50" s="64"/>
      <c r="D50" s="47"/>
      <c r="E50" s="47"/>
      <c r="F50" s="8"/>
      <c r="G50" s="48"/>
      <c r="H50" s="49"/>
      <c r="I50" s="49"/>
      <c r="J50" s="49"/>
      <c r="K50" s="49"/>
      <c r="L50" s="49"/>
      <c r="M50" s="49"/>
      <c r="N50" s="49"/>
      <c r="O50" s="49"/>
      <c r="P50" s="49"/>
      <c r="Q50" s="47"/>
      <c r="R50" s="65"/>
      <c r="S50" s="65"/>
      <c r="T50" s="65"/>
      <c r="U50" s="65"/>
      <c r="V50" s="65"/>
      <c r="W50" s="65"/>
      <c r="X50" s="65"/>
      <c r="Y50" s="65"/>
      <c r="Z50" s="65"/>
      <c r="AC50" s="50">
        <f>TRUNC(AE50*옵션!$B$36/100)</f>
        <v>0</v>
      </c>
      <c r="AD50" s="50">
        <f>TRUNC(SUM(L30:L48))</f>
        <v>0</v>
      </c>
      <c r="AE50" s="50">
        <f>TRUNC(SUM(AE30:AE49))</f>
        <v>0</v>
      </c>
    </row>
    <row r="51" spans="1:31" ht="23.1" customHeight="1" x14ac:dyDescent="0.15">
      <c r="A51" s="64"/>
      <c r="B51" s="64"/>
      <c r="C51" s="64"/>
      <c r="D51" s="47"/>
      <c r="E51" s="47"/>
      <c r="F51" s="8"/>
      <c r="G51" s="48"/>
      <c r="H51" s="49"/>
      <c r="I51" s="49"/>
      <c r="J51" s="49"/>
      <c r="K51" s="49"/>
      <c r="L51" s="49"/>
      <c r="M51" s="49"/>
      <c r="N51" s="49"/>
      <c r="O51" s="49"/>
      <c r="P51" s="49"/>
      <c r="Q51" s="47"/>
      <c r="R51" s="65"/>
      <c r="S51" s="65"/>
      <c r="T51" s="65"/>
      <c r="U51" s="65"/>
      <c r="V51" s="65"/>
      <c r="W51" s="65"/>
      <c r="X51" s="65"/>
      <c r="Y51" s="65"/>
      <c r="Z51" s="65"/>
    </row>
    <row r="52" spans="1:31" ht="23.1" customHeight="1" x14ac:dyDescent="0.15">
      <c r="A52" s="64"/>
      <c r="B52" s="64"/>
      <c r="C52" s="64"/>
      <c r="D52" s="47"/>
      <c r="E52" s="47"/>
      <c r="F52" s="8"/>
      <c r="G52" s="48"/>
      <c r="H52" s="49"/>
      <c r="I52" s="49"/>
      <c r="J52" s="49"/>
      <c r="K52" s="49"/>
      <c r="L52" s="49"/>
      <c r="M52" s="49"/>
      <c r="N52" s="49"/>
      <c r="O52" s="49"/>
      <c r="P52" s="49"/>
      <c r="Q52" s="47"/>
      <c r="R52" s="65"/>
      <c r="S52" s="65"/>
      <c r="T52" s="65"/>
      <c r="U52" s="65"/>
      <c r="V52" s="65"/>
      <c r="W52" s="65"/>
      <c r="X52" s="65"/>
      <c r="Y52" s="65"/>
      <c r="Z52" s="65"/>
    </row>
    <row r="53" spans="1:31" ht="23.1" customHeight="1" x14ac:dyDescent="0.15">
      <c r="A53" s="64"/>
      <c r="B53" s="64"/>
      <c r="C53" s="64"/>
      <c r="D53" s="47"/>
      <c r="E53" s="47"/>
      <c r="F53" s="8"/>
      <c r="G53" s="48"/>
      <c r="H53" s="49"/>
      <c r="I53" s="49"/>
      <c r="J53" s="49"/>
      <c r="K53" s="49"/>
      <c r="L53" s="49"/>
      <c r="M53" s="49"/>
      <c r="N53" s="49"/>
      <c r="O53" s="49"/>
      <c r="P53" s="49"/>
      <c r="Q53" s="47"/>
      <c r="R53" s="65"/>
      <c r="S53" s="65"/>
      <c r="T53" s="65"/>
      <c r="U53" s="65"/>
      <c r="V53" s="65"/>
      <c r="W53" s="65"/>
      <c r="X53" s="65"/>
      <c r="Y53" s="65"/>
      <c r="Z53" s="65"/>
    </row>
    <row r="54" spans="1:31" ht="23.1" customHeight="1" x14ac:dyDescent="0.15">
      <c r="A54" s="64"/>
      <c r="B54" s="64"/>
      <c r="C54" s="64"/>
      <c r="D54" s="47"/>
      <c r="E54" s="47"/>
      <c r="F54" s="8"/>
      <c r="G54" s="48"/>
      <c r="H54" s="49"/>
      <c r="I54" s="49"/>
      <c r="J54" s="49"/>
      <c r="K54" s="49"/>
      <c r="L54" s="49"/>
      <c r="M54" s="49"/>
      <c r="N54" s="49"/>
      <c r="O54" s="49"/>
      <c r="P54" s="49"/>
      <c r="Q54" s="47"/>
      <c r="R54" s="65"/>
      <c r="S54" s="65"/>
      <c r="T54" s="65"/>
      <c r="U54" s="65"/>
      <c r="V54" s="65"/>
      <c r="W54" s="65"/>
      <c r="X54" s="65"/>
      <c r="Y54" s="65"/>
      <c r="Z54" s="65"/>
    </row>
    <row r="55" spans="1:31" ht="23.1" customHeight="1" x14ac:dyDescent="0.15">
      <c r="A55" s="64"/>
      <c r="B55" s="64" t="s">
        <v>204</v>
      </c>
      <c r="C55" s="64"/>
      <c r="D55" s="47" t="s">
        <v>205</v>
      </c>
      <c r="E55" s="47"/>
      <c r="F55" s="8"/>
      <c r="G55" s="48"/>
      <c r="H55" s="49"/>
      <c r="I55" s="49"/>
      <c r="J55" s="49"/>
      <c r="K55" s="49"/>
      <c r="L55" s="49"/>
      <c r="M55" s="49"/>
      <c r="N55" s="49"/>
      <c r="O55" s="49"/>
      <c r="P55" s="49"/>
      <c r="Q55" s="47"/>
      <c r="R55" s="65"/>
      <c r="S55" s="65"/>
      <c r="T55" s="65"/>
      <c r="U55" s="65"/>
      <c r="V55" s="65"/>
      <c r="W55" s="65"/>
      <c r="X55" s="65"/>
      <c r="Y55" s="65"/>
      <c r="Z55" s="65"/>
    </row>
    <row r="56" spans="1:31" ht="23.1" customHeight="1" x14ac:dyDescent="0.15">
      <c r="A56" s="64"/>
      <c r="B56" s="64" t="s">
        <v>191</v>
      </c>
      <c r="C56" s="64"/>
      <c r="D56" s="119" t="s">
        <v>100</v>
      </c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1"/>
      <c r="R56" s="65"/>
      <c r="S56" s="65"/>
      <c r="T56" s="65"/>
      <c r="U56" s="65"/>
      <c r="V56" s="65"/>
      <c r="W56" s="65"/>
      <c r="X56" s="65"/>
      <c r="Y56" s="65"/>
      <c r="Z56" s="65"/>
    </row>
    <row r="57" spans="1:31" ht="23.1" customHeight="1" x14ac:dyDescent="0.15">
      <c r="A57" s="64" t="s">
        <v>251</v>
      </c>
      <c r="B57" s="64" t="s">
        <v>210</v>
      </c>
      <c r="C57" s="64" t="s">
        <v>169</v>
      </c>
      <c r="D57" s="47" t="s">
        <v>170</v>
      </c>
      <c r="E57" s="47"/>
      <c r="F57" s="8" t="s">
        <v>114</v>
      </c>
      <c r="G57" s="48">
        <v>1</v>
      </c>
      <c r="H57" s="49"/>
      <c r="I57" s="49"/>
      <c r="J57" s="49"/>
      <c r="K57" s="49"/>
      <c r="L57" s="49"/>
      <c r="M57" s="49"/>
      <c r="N57" s="49"/>
      <c r="O57" s="49"/>
      <c r="P57" s="49"/>
      <c r="Q57" s="47"/>
      <c r="R57" s="65"/>
      <c r="S57" s="65"/>
      <c r="T57" s="65"/>
      <c r="U57" s="65"/>
      <c r="V57" s="65"/>
      <c r="W57" s="65"/>
      <c r="X57" s="65"/>
      <c r="Y57" s="65"/>
      <c r="Z57" s="65"/>
    </row>
    <row r="58" spans="1:31" ht="23.1" customHeight="1" x14ac:dyDescent="0.15">
      <c r="A58" s="64" t="s">
        <v>252</v>
      </c>
      <c r="B58" s="64" t="s">
        <v>210</v>
      </c>
      <c r="C58" s="64" t="s">
        <v>171</v>
      </c>
      <c r="D58" s="47" t="s">
        <v>172</v>
      </c>
      <c r="E58" s="47"/>
      <c r="F58" s="8" t="s">
        <v>114</v>
      </c>
      <c r="G58" s="48">
        <v>1</v>
      </c>
      <c r="H58" s="49"/>
      <c r="I58" s="49"/>
      <c r="J58" s="49"/>
      <c r="K58" s="49"/>
      <c r="L58" s="49"/>
      <c r="M58" s="49"/>
      <c r="N58" s="49"/>
      <c r="O58" s="49"/>
      <c r="P58" s="49"/>
      <c r="Q58" s="47"/>
      <c r="R58" s="65"/>
      <c r="S58" s="65"/>
      <c r="T58" s="65"/>
      <c r="U58" s="65"/>
      <c r="V58" s="65"/>
      <c r="W58" s="65"/>
      <c r="X58" s="65"/>
      <c r="Y58" s="65"/>
      <c r="Z58" s="65"/>
    </row>
    <row r="59" spans="1:31" ht="23.1" customHeight="1" x14ac:dyDescent="0.15">
      <c r="A59" s="64" t="s">
        <v>211</v>
      </c>
      <c r="B59" s="64" t="s">
        <v>210</v>
      </c>
      <c r="C59" s="64" t="s">
        <v>181</v>
      </c>
      <c r="D59" s="47" t="s">
        <v>178</v>
      </c>
      <c r="E59" s="47" t="s">
        <v>182</v>
      </c>
      <c r="F59" s="8" t="s">
        <v>180</v>
      </c>
      <c r="G59" s="48">
        <v>0.34</v>
      </c>
      <c r="H59" s="49"/>
      <c r="I59" s="49"/>
      <c r="J59" s="49"/>
      <c r="K59" s="49"/>
      <c r="L59" s="49"/>
      <c r="M59" s="49"/>
      <c r="N59" s="49"/>
      <c r="O59" s="49"/>
      <c r="P59" s="49"/>
      <c r="Q59" s="47"/>
      <c r="R59" s="65"/>
      <c r="S59" s="65"/>
      <c r="T59" s="65"/>
      <c r="U59" s="65"/>
      <c r="V59" s="65"/>
      <c r="W59" s="65"/>
      <c r="X59" s="65"/>
      <c r="Y59" s="65"/>
      <c r="Z59" s="65" t="s">
        <v>203</v>
      </c>
      <c r="AE59" s="50">
        <f>L59</f>
        <v>0</v>
      </c>
    </row>
    <row r="60" spans="1:31" ht="23.1" customHeight="1" x14ac:dyDescent="0.15">
      <c r="A60" s="64" t="s">
        <v>235</v>
      </c>
      <c r="B60" s="64" t="s">
        <v>210</v>
      </c>
      <c r="C60" s="64" t="s">
        <v>236</v>
      </c>
      <c r="D60" s="47" t="s">
        <v>237</v>
      </c>
      <c r="E60" s="47" t="s">
        <v>238</v>
      </c>
      <c r="F60" s="8" t="s">
        <v>192</v>
      </c>
      <c r="G60" s="48">
        <v>1</v>
      </c>
      <c r="H60" s="49"/>
      <c r="I60" s="49"/>
      <c r="J60" s="49"/>
      <c r="K60" s="49"/>
      <c r="L60" s="49"/>
      <c r="M60" s="49"/>
      <c r="N60" s="49"/>
      <c r="O60" s="49"/>
      <c r="P60" s="49"/>
      <c r="Q60" s="47"/>
      <c r="R60" s="65"/>
      <c r="S60" s="65"/>
      <c r="T60" s="65"/>
      <c r="U60" s="65"/>
      <c r="V60" s="65"/>
      <c r="W60" s="65"/>
      <c r="X60" s="65"/>
      <c r="Y60" s="65"/>
      <c r="Z60" s="65"/>
    </row>
    <row r="61" spans="1:31" ht="23.1" customHeight="1" x14ac:dyDescent="0.15">
      <c r="A61" s="64"/>
      <c r="B61" s="64"/>
      <c r="C61" s="64"/>
      <c r="D61" s="47"/>
      <c r="E61" s="47"/>
      <c r="F61" s="8"/>
      <c r="G61" s="48"/>
      <c r="H61" s="49"/>
      <c r="I61" s="49"/>
      <c r="J61" s="49"/>
      <c r="K61" s="49"/>
      <c r="L61" s="49"/>
      <c r="M61" s="49"/>
      <c r="N61" s="49"/>
      <c r="O61" s="49"/>
      <c r="P61" s="49"/>
      <c r="Q61" s="47"/>
      <c r="R61" s="65"/>
      <c r="S61" s="65"/>
      <c r="T61" s="65"/>
      <c r="U61" s="65"/>
      <c r="V61" s="65"/>
      <c r="W61" s="65"/>
      <c r="X61" s="65"/>
      <c r="Y61" s="65"/>
      <c r="Z61" s="65"/>
      <c r="AC61" s="50">
        <f>TRUNC(AE61*옵션!$B$36/100)</f>
        <v>0</v>
      </c>
      <c r="AD61" s="50">
        <f>TRUNC(SUM(L56:L59))</f>
        <v>0</v>
      </c>
      <c r="AE61" s="50">
        <f>TRUNC(SUM(AE56:AE60))</f>
        <v>0</v>
      </c>
    </row>
    <row r="62" spans="1:31" ht="23.1" customHeight="1" x14ac:dyDescent="0.15">
      <c r="A62" s="64"/>
      <c r="B62" s="64"/>
      <c r="C62" s="64"/>
      <c r="D62" s="47"/>
      <c r="E62" s="47"/>
      <c r="F62" s="8"/>
      <c r="G62" s="48"/>
      <c r="H62" s="49"/>
      <c r="I62" s="49">
        <f t="shared" ref="I61:I80" si="7">TRUNC(G62*H62)</f>
        <v>0</v>
      </c>
      <c r="J62" s="49"/>
      <c r="K62" s="49"/>
      <c r="L62" s="49">
        <f t="shared" ref="L57:L80" si="8">TRUNC(G62*K62)</f>
        <v>0</v>
      </c>
      <c r="M62" s="49"/>
      <c r="N62" s="49">
        <f t="shared" ref="N57:N80" si="9">TRUNC(G62*M62)</f>
        <v>0</v>
      </c>
      <c r="O62" s="49"/>
      <c r="P62" s="49">
        <f t="shared" ref="P57:P80" si="10">SUM(I62,L62,N62)</f>
        <v>0</v>
      </c>
      <c r="Q62" s="47"/>
      <c r="R62" s="65"/>
      <c r="S62" s="65"/>
      <c r="T62" s="65"/>
      <c r="U62" s="65"/>
      <c r="V62" s="65"/>
      <c r="W62" s="65"/>
      <c r="X62" s="65"/>
      <c r="Y62" s="65"/>
      <c r="Z62" s="65"/>
    </row>
    <row r="63" spans="1:31" ht="23.1" customHeight="1" x14ac:dyDescent="0.15">
      <c r="A63" s="64"/>
      <c r="B63" s="64"/>
      <c r="C63" s="64"/>
      <c r="D63" s="47"/>
      <c r="E63" s="47"/>
      <c r="F63" s="8"/>
      <c r="G63" s="48"/>
      <c r="H63" s="49"/>
      <c r="I63" s="49">
        <f t="shared" si="7"/>
        <v>0</v>
      </c>
      <c r="J63" s="49"/>
      <c r="K63" s="49"/>
      <c r="L63" s="49">
        <f t="shared" si="8"/>
        <v>0</v>
      </c>
      <c r="M63" s="49"/>
      <c r="N63" s="49">
        <f t="shared" si="9"/>
        <v>0</v>
      </c>
      <c r="O63" s="49"/>
      <c r="P63" s="49">
        <f t="shared" si="10"/>
        <v>0</v>
      </c>
      <c r="Q63" s="47"/>
      <c r="R63" s="65"/>
      <c r="S63" s="65"/>
      <c r="T63" s="65"/>
      <c r="U63" s="65"/>
      <c r="V63" s="65"/>
      <c r="W63" s="65"/>
      <c r="X63" s="65"/>
      <c r="Y63" s="65"/>
      <c r="Z63" s="65"/>
    </row>
    <row r="64" spans="1:31" ht="23.1" customHeight="1" x14ac:dyDescent="0.15">
      <c r="A64" s="64"/>
      <c r="B64" s="64"/>
      <c r="C64" s="64"/>
      <c r="D64" s="47"/>
      <c r="E64" s="47"/>
      <c r="F64" s="8"/>
      <c r="G64" s="48"/>
      <c r="H64" s="49"/>
      <c r="I64" s="49">
        <f t="shared" si="7"/>
        <v>0</v>
      </c>
      <c r="J64" s="49"/>
      <c r="K64" s="49"/>
      <c r="L64" s="49">
        <f t="shared" si="8"/>
        <v>0</v>
      </c>
      <c r="M64" s="49"/>
      <c r="N64" s="49">
        <f t="shared" si="9"/>
        <v>0</v>
      </c>
      <c r="O64" s="49"/>
      <c r="P64" s="49">
        <f t="shared" si="10"/>
        <v>0</v>
      </c>
      <c r="Q64" s="47"/>
      <c r="R64" s="65"/>
      <c r="S64" s="65"/>
      <c r="T64" s="65"/>
      <c r="U64" s="65"/>
      <c r="V64" s="65"/>
      <c r="W64" s="65"/>
      <c r="X64" s="65"/>
      <c r="Y64" s="65"/>
      <c r="Z64" s="65"/>
    </row>
    <row r="65" spans="1:26" ht="23.1" customHeight="1" x14ac:dyDescent="0.15">
      <c r="A65" s="64"/>
      <c r="B65" s="64"/>
      <c r="C65" s="64"/>
      <c r="D65" s="47"/>
      <c r="E65" s="47"/>
      <c r="F65" s="8"/>
      <c r="G65" s="48"/>
      <c r="H65" s="49"/>
      <c r="I65" s="49">
        <f t="shared" si="7"/>
        <v>0</v>
      </c>
      <c r="J65" s="49"/>
      <c r="K65" s="49"/>
      <c r="L65" s="49">
        <f t="shared" si="8"/>
        <v>0</v>
      </c>
      <c r="M65" s="49"/>
      <c r="N65" s="49">
        <f t="shared" si="9"/>
        <v>0</v>
      </c>
      <c r="O65" s="49"/>
      <c r="P65" s="49">
        <f t="shared" si="10"/>
        <v>0</v>
      </c>
      <c r="Q65" s="47"/>
      <c r="R65" s="65"/>
      <c r="S65" s="65"/>
      <c r="T65" s="65"/>
      <c r="U65" s="65"/>
      <c r="V65" s="65"/>
      <c r="W65" s="65"/>
      <c r="X65" s="65"/>
      <c r="Y65" s="65"/>
      <c r="Z65" s="65"/>
    </row>
    <row r="66" spans="1:26" ht="23.1" customHeight="1" x14ac:dyDescent="0.15">
      <c r="A66" s="64"/>
      <c r="B66" s="64"/>
      <c r="C66" s="64"/>
      <c r="D66" s="47"/>
      <c r="E66" s="47"/>
      <c r="F66" s="8"/>
      <c r="G66" s="48"/>
      <c r="H66" s="49"/>
      <c r="I66" s="49">
        <f t="shared" si="7"/>
        <v>0</v>
      </c>
      <c r="J66" s="49"/>
      <c r="K66" s="49"/>
      <c r="L66" s="49">
        <f t="shared" si="8"/>
        <v>0</v>
      </c>
      <c r="M66" s="49"/>
      <c r="N66" s="49">
        <f t="shared" si="9"/>
        <v>0</v>
      </c>
      <c r="O66" s="49"/>
      <c r="P66" s="49">
        <f t="shared" si="10"/>
        <v>0</v>
      </c>
      <c r="Q66" s="47"/>
      <c r="R66" s="65"/>
      <c r="S66" s="65"/>
      <c r="T66" s="65"/>
      <c r="U66" s="65"/>
      <c r="V66" s="65"/>
      <c r="W66" s="65"/>
      <c r="X66" s="65"/>
      <c r="Y66" s="65"/>
      <c r="Z66" s="65"/>
    </row>
    <row r="67" spans="1:26" ht="23.1" customHeight="1" x14ac:dyDescent="0.15">
      <c r="A67" s="64"/>
      <c r="B67" s="64"/>
      <c r="C67" s="64"/>
      <c r="D67" s="47"/>
      <c r="E67" s="47"/>
      <c r="F67" s="8"/>
      <c r="G67" s="48"/>
      <c r="H67" s="49"/>
      <c r="I67" s="49">
        <f t="shared" si="7"/>
        <v>0</v>
      </c>
      <c r="J67" s="49"/>
      <c r="K67" s="49"/>
      <c r="L67" s="49">
        <f t="shared" si="8"/>
        <v>0</v>
      </c>
      <c r="M67" s="49"/>
      <c r="N67" s="49">
        <f t="shared" si="9"/>
        <v>0</v>
      </c>
      <c r="O67" s="49"/>
      <c r="P67" s="49">
        <f t="shared" si="10"/>
        <v>0</v>
      </c>
      <c r="Q67" s="47"/>
      <c r="R67" s="65"/>
      <c r="S67" s="65"/>
      <c r="T67" s="65"/>
      <c r="U67" s="65"/>
      <c r="V67" s="65"/>
      <c r="W67" s="65"/>
      <c r="X67" s="65"/>
      <c r="Y67" s="65"/>
      <c r="Z67" s="65"/>
    </row>
    <row r="68" spans="1:26" ht="23.1" customHeight="1" x14ac:dyDescent="0.15">
      <c r="A68" s="64"/>
      <c r="B68" s="64"/>
      <c r="C68" s="64"/>
      <c r="D68" s="47"/>
      <c r="E68" s="47"/>
      <c r="F68" s="8"/>
      <c r="G68" s="48"/>
      <c r="H68" s="49"/>
      <c r="I68" s="49">
        <f t="shared" si="7"/>
        <v>0</v>
      </c>
      <c r="J68" s="49"/>
      <c r="K68" s="49"/>
      <c r="L68" s="49">
        <f t="shared" si="8"/>
        <v>0</v>
      </c>
      <c r="M68" s="49"/>
      <c r="N68" s="49">
        <f t="shared" si="9"/>
        <v>0</v>
      </c>
      <c r="O68" s="49"/>
      <c r="P68" s="49">
        <f t="shared" si="10"/>
        <v>0</v>
      </c>
      <c r="Q68" s="47"/>
      <c r="R68" s="65"/>
      <c r="S68" s="65"/>
      <c r="T68" s="65"/>
      <c r="U68" s="65"/>
      <c r="V68" s="65"/>
      <c r="W68" s="65"/>
      <c r="X68" s="65"/>
      <c r="Y68" s="65"/>
      <c r="Z68" s="65"/>
    </row>
    <row r="69" spans="1:26" ht="23.1" customHeight="1" x14ac:dyDescent="0.15">
      <c r="A69" s="64"/>
      <c r="B69" s="64"/>
      <c r="C69" s="64"/>
      <c r="D69" s="47"/>
      <c r="E69" s="47"/>
      <c r="F69" s="8"/>
      <c r="G69" s="48"/>
      <c r="H69" s="49"/>
      <c r="I69" s="49">
        <f t="shared" si="7"/>
        <v>0</v>
      </c>
      <c r="J69" s="49"/>
      <c r="K69" s="49"/>
      <c r="L69" s="49">
        <f t="shared" si="8"/>
        <v>0</v>
      </c>
      <c r="M69" s="49"/>
      <c r="N69" s="49">
        <f t="shared" si="9"/>
        <v>0</v>
      </c>
      <c r="O69" s="49"/>
      <c r="P69" s="49">
        <f t="shared" si="10"/>
        <v>0</v>
      </c>
      <c r="Q69" s="47"/>
      <c r="R69" s="65"/>
      <c r="S69" s="65"/>
      <c r="T69" s="65"/>
      <c r="U69" s="65"/>
      <c r="V69" s="65"/>
      <c r="W69" s="65"/>
      <c r="X69" s="65"/>
      <c r="Y69" s="65"/>
      <c r="Z69" s="65"/>
    </row>
    <row r="70" spans="1:26" ht="23.1" customHeight="1" x14ac:dyDescent="0.15">
      <c r="A70" s="64"/>
      <c r="B70" s="64"/>
      <c r="C70" s="64"/>
      <c r="D70" s="47"/>
      <c r="E70" s="47"/>
      <c r="F70" s="8"/>
      <c r="G70" s="48"/>
      <c r="H70" s="49"/>
      <c r="I70" s="49">
        <f t="shared" si="7"/>
        <v>0</v>
      </c>
      <c r="J70" s="49"/>
      <c r="K70" s="49"/>
      <c r="L70" s="49">
        <f t="shared" si="8"/>
        <v>0</v>
      </c>
      <c r="M70" s="49"/>
      <c r="N70" s="49">
        <f t="shared" si="9"/>
        <v>0</v>
      </c>
      <c r="O70" s="49"/>
      <c r="P70" s="49">
        <f t="shared" si="10"/>
        <v>0</v>
      </c>
      <c r="Q70" s="47"/>
      <c r="R70" s="65"/>
      <c r="S70" s="65"/>
      <c r="T70" s="65"/>
      <c r="U70" s="65"/>
      <c r="V70" s="65"/>
      <c r="W70" s="65"/>
      <c r="X70" s="65"/>
      <c r="Y70" s="65"/>
      <c r="Z70" s="65"/>
    </row>
    <row r="71" spans="1:26" ht="23.1" customHeight="1" x14ac:dyDescent="0.15">
      <c r="A71" s="64"/>
      <c r="B71" s="64"/>
      <c r="C71" s="64"/>
      <c r="D71" s="47"/>
      <c r="E71" s="47"/>
      <c r="F71" s="8"/>
      <c r="G71" s="48"/>
      <c r="H71" s="49"/>
      <c r="I71" s="49">
        <f t="shared" si="7"/>
        <v>0</v>
      </c>
      <c r="J71" s="49"/>
      <c r="K71" s="49"/>
      <c r="L71" s="49">
        <f t="shared" si="8"/>
        <v>0</v>
      </c>
      <c r="M71" s="49"/>
      <c r="N71" s="49">
        <f t="shared" si="9"/>
        <v>0</v>
      </c>
      <c r="O71" s="49"/>
      <c r="P71" s="49">
        <f t="shared" si="10"/>
        <v>0</v>
      </c>
      <c r="Q71" s="47"/>
      <c r="R71" s="65"/>
      <c r="S71" s="65"/>
      <c r="T71" s="65"/>
      <c r="U71" s="65"/>
      <c r="V71" s="65"/>
      <c r="W71" s="65"/>
      <c r="X71" s="65"/>
      <c r="Y71" s="65"/>
      <c r="Z71" s="65"/>
    </row>
    <row r="72" spans="1:26" ht="23.1" customHeight="1" x14ac:dyDescent="0.15">
      <c r="A72" s="64"/>
      <c r="B72" s="64"/>
      <c r="C72" s="64"/>
      <c r="D72" s="47"/>
      <c r="E72" s="47"/>
      <c r="F72" s="8"/>
      <c r="G72" s="48"/>
      <c r="H72" s="49"/>
      <c r="I72" s="49">
        <f t="shared" si="7"/>
        <v>0</v>
      </c>
      <c r="J72" s="49"/>
      <c r="K72" s="49"/>
      <c r="L72" s="49">
        <f t="shared" si="8"/>
        <v>0</v>
      </c>
      <c r="M72" s="49"/>
      <c r="N72" s="49">
        <f t="shared" si="9"/>
        <v>0</v>
      </c>
      <c r="O72" s="49"/>
      <c r="P72" s="49">
        <f t="shared" si="10"/>
        <v>0</v>
      </c>
      <c r="Q72" s="47"/>
      <c r="R72" s="65"/>
      <c r="S72" s="65"/>
      <c r="T72" s="65"/>
      <c r="U72" s="65"/>
      <c r="V72" s="65"/>
      <c r="W72" s="65"/>
      <c r="X72" s="65"/>
      <c r="Y72" s="65"/>
      <c r="Z72" s="65"/>
    </row>
    <row r="73" spans="1:26" ht="23.1" customHeight="1" x14ac:dyDescent="0.15">
      <c r="A73" s="64"/>
      <c r="B73" s="64"/>
      <c r="C73" s="64"/>
      <c r="D73" s="47"/>
      <c r="E73" s="47"/>
      <c r="F73" s="8"/>
      <c r="G73" s="48"/>
      <c r="H73" s="49"/>
      <c r="I73" s="49">
        <f t="shared" si="7"/>
        <v>0</v>
      </c>
      <c r="J73" s="49"/>
      <c r="K73" s="49"/>
      <c r="L73" s="49">
        <f t="shared" si="8"/>
        <v>0</v>
      </c>
      <c r="M73" s="49"/>
      <c r="N73" s="49">
        <f t="shared" si="9"/>
        <v>0</v>
      </c>
      <c r="O73" s="49"/>
      <c r="P73" s="49">
        <f t="shared" si="10"/>
        <v>0</v>
      </c>
      <c r="Q73" s="47"/>
      <c r="R73" s="65"/>
      <c r="S73" s="65"/>
      <c r="T73" s="65"/>
      <c r="U73" s="65"/>
      <c r="V73" s="65"/>
      <c r="W73" s="65"/>
      <c r="X73" s="65"/>
      <c r="Y73" s="65"/>
      <c r="Z73" s="65"/>
    </row>
    <row r="74" spans="1:26" ht="23.1" customHeight="1" x14ac:dyDescent="0.15">
      <c r="A74" s="64"/>
      <c r="B74" s="64"/>
      <c r="C74" s="64"/>
      <c r="D74" s="47"/>
      <c r="E74" s="47"/>
      <c r="F74" s="8"/>
      <c r="G74" s="48"/>
      <c r="H74" s="49"/>
      <c r="I74" s="49">
        <f t="shared" si="7"/>
        <v>0</v>
      </c>
      <c r="J74" s="49"/>
      <c r="K74" s="49"/>
      <c r="L74" s="49">
        <f t="shared" si="8"/>
        <v>0</v>
      </c>
      <c r="M74" s="49"/>
      <c r="N74" s="49">
        <f t="shared" si="9"/>
        <v>0</v>
      </c>
      <c r="O74" s="49"/>
      <c r="P74" s="49">
        <f t="shared" si="10"/>
        <v>0</v>
      </c>
      <c r="Q74" s="47"/>
      <c r="R74" s="65"/>
      <c r="S74" s="65"/>
      <c r="T74" s="65"/>
      <c r="U74" s="65"/>
      <c r="V74" s="65"/>
      <c r="W74" s="65"/>
      <c r="X74" s="65"/>
      <c r="Y74" s="65"/>
      <c r="Z74" s="65"/>
    </row>
    <row r="75" spans="1:26" ht="23.1" customHeight="1" x14ac:dyDescent="0.15">
      <c r="A75" s="64"/>
      <c r="B75" s="64"/>
      <c r="C75" s="64"/>
      <c r="D75" s="47"/>
      <c r="E75" s="47"/>
      <c r="F75" s="8"/>
      <c r="G75" s="48"/>
      <c r="H75" s="49"/>
      <c r="I75" s="49">
        <f t="shared" si="7"/>
        <v>0</v>
      </c>
      <c r="J75" s="49"/>
      <c r="K75" s="49"/>
      <c r="L75" s="49">
        <f t="shared" si="8"/>
        <v>0</v>
      </c>
      <c r="M75" s="49"/>
      <c r="N75" s="49">
        <f t="shared" si="9"/>
        <v>0</v>
      </c>
      <c r="O75" s="49"/>
      <c r="P75" s="49">
        <f t="shared" si="10"/>
        <v>0</v>
      </c>
      <c r="Q75" s="47"/>
      <c r="R75" s="65"/>
      <c r="S75" s="65"/>
      <c r="T75" s="65"/>
      <c r="U75" s="65"/>
      <c r="V75" s="65"/>
      <c r="W75" s="65"/>
      <c r="X75" s="65"/>
      <c r="Y75" s="65"/>
      <c r="Z75" s="65"/>
    </row>
    <row r="76" spans="1:26" ht="23.1" customHeight="1" x14ac:dyDescent="0.15">
      <c r="A76" s="64"/>
      <c r="B76" s="64"/>
      <c r="C76" s="64"/>
      <c r="D76" s="47"/>
      <c r="E76" s="47"/>
      <c r="F76" s="8"/>
      <c r="G76" s="48"/>
      <c r="H76" s="49"/>
      <c r="I76" s="49">
        <f t="shared" si="7"/>
        <v>0</v>
      </c>
      <c r="J76" s="49"/>
      <c r="K76" s="49"/>
      <c r="L76" s="49">
        <f t="shared" si="8"/>
        <v>0</v>
      </c>
      <c r="M76" s="49"/>
      <c r="N76" s="49">
        <f t="shared" si="9"/>
        <v>0</v>
      </c>
      <c r="O76" s="49"/>
      <c r="P76" s="49">
        <f t="shared" si="10"/>
        <v>0</v>
      </c>
      <c r="Q76" s="47"/>
      <c r="R76" s="65"/>
      <c r="S76" s="65"/>
      <c r="T76" s="65"/>
      <c r="U76" s="65"/>
      <c r="V76" s="65"/>
      <c r="W76" s="65"/>
      <c r="X76" s="65"/>
      <c r="Y76" s="65"/>
      <c r="Z76" s="65"/>
    </row>
    <row r="77" spans="1:26" ht="23.1" customHeight="1" x14ac:dyDescent="0.15">
      <c r="A77" s="64"/>
      <c r="B77" s="64"/>
      <c r="C77" s="64"/>
      <c r="D77" s="47"/>
      <c r="E77" s="47"/>
      <c r="F77" s="8"/>
      <c r="G77" s="48"/>
      <c r="H77" s="49"/>
      <c r="I77" s="49">
        <f t="shared" si="7"/>
        <v>0</v>
      </c>
      <c r="J77" s="49"/>
      <c r="K77" s="49"/>
      <c r="L77" s="49">
        <f t="shared" si="8"/>
        <v>0</v>
      </c>
      <c r="M77" s="49"/>
      <c r="N77" s="49">
        <f t="shared" si="9"/>
        <v>0</v>
      </c>
      <c r="O77" s="49"/>
      <c r="P77" s="49">
        <f t="shared" si="10"/>
        <v>0</v>
      </c>
      <c r="Q77" s="47"/>
      <c r="R77" s="65"/>
      <c r="S77" s="65"/>
      <c r="T77" s="65"/>
      <c r="U77" s="65"/>
      <c r="V77" s="65"/>
      <c r="W77" s="65"/>
      <c r="X77" s="65"/>
      <c r="Y77" s="65"/>
      <c r="Z77" s="65"/>
    </row>
    <row r="78" spans="1:26" ht="23.1" customHeight="1" x14ac:dyDescent="0.15">
      <c r="A78" s="64"/>
      <c r="B78" s="64"/>
      <c r="C78" s="64"/>
      <c r="D78" s="47"/>
      <c r="E78" s="47"/>
      <c r="F78" s="8"/>
      <c r="G78" s="48"/>
      <c r="H78" s="49"/>
      <c r="I78" s="49">
        <f t="shared" si="7"/>
        <v>0</v>
      </c>
      <c r="J78" s="49"/>
      <c r="K78" s="49"/>
      <c r="L78" s="49">
        <f t="shared" si="8"/>
        <v>0</v>
      </c>
      <c r="M78" s="49"/>
      <c r="N78" s="49">
        <f t="shared" si="9"/>
        <v>0</v>
      </c>
      <c r="O78" s="49"/>
      <c r="P78" s="49">
        <f t="shared" si="10"/>
        <v>0</v>
      </c>
      <c r="Q78" s="47"/>
      <c r="R78" s="65"/>
      <c r="S78" s="65"/>
      <c r="T78" s="65"/>
      <c r="U78" s="65"/>
      <c r="V78" s="65"/>
      <c r="W78" s="65"/>
      <c r="X78" s="65"/>
      <c r="Y78" s="65"/>
      <c r="Z78" s="65"/>
    </row>
    <row r="79" spans="1:26" ht="23.1" customHeight="1" x14ac:dyDescent="0.15">
      <c r="A79" s="64"/>
      <c r="B79" s="64"/>
      <c r="C79" s="64"/>
      <c r="D79" s="47"/>
      <c r="E79" s="47"/>
      <c r="F79" s="8"/>
      <c r="G79" s="48"/>
      <c r="H79" s="49"/>
      <c r="I79" s="49">
        <f t="shared" si="7"/>
        <v>0</v>
      </c>
      <c r="J79" s="49"/>
      <c r="K79" s="49"/>
      <c r="L79" s="49">
        <f t="shared" si="8"/>
        <v>0</v>
      </c>
      <c r="M79" s="49"/>
      <c r="N79" s="49">
        <f t="shared" si="9"/>
        <v>0</v>
      </c>
      <c r="O79" s="49"/>
      <c r="P79" s="49">
        <f t="shared" si="10"/>
        <v>0</v>
      </c>
      <c r="Q79" s="47"/>
      <c r="R79" s="65"/>
      <c r="S79" s="65"/>
      <c r="T79" s="65"/>
      <c r="U79" s="65"/>
      <c r="V79" s="65"/>
      <c r="W79" s="65"/>
      <c r="X79" s="65"/>
      <c r="Y79" s="65"/>
      <c r="Z79" s="65"/>
    </row>
    <row r="80" spans="1:26" ht="23.1" customHeight="1" x14ac:dyDescent="0.15">
      <c r="A80" s="64"/>
      <c r="B80" s="64"/>
      <c r="C80" s="64"/>
      <c r="D80" s="47"/>
      <c r="E80" s="47"/>
      <c r="F80" s="8"/>
      <c r="G80" s="48"/>
      <c r="H80" s="49"/>
      <c r="I80" s="49">
        <f t="shared" si="7"/>
        <v>0</v>
      </c>
      <c r="J80" s="49"/>
      <c r="K80" s="49"/>
      <c r="L80" s="49">
        <f t="shared" si="8"/>
        <v>0</v>
      </c>
      <c r="M80" s="49"/>
      <c r="N80" s="49">
        <f t="shared" si="9"/>
        <v>0</v>
      </c>
      <c r="O80" s="49"/>
      <c r="P80" s="49">
        <f t="shared" si="10"/>
        <v>0</v>
      </c>
      <c r="Q80" s="47"/>
      <c r="R80" s="65"/>
      <c r="S80" s="65"/>
      <c r="T80" s="65"/>
      <c r="U80" s="65"/>
      <c r="V80" s="65"/>
      <c r="W80" s="65"/>
      <c r="X80" s="65"/>
      <c r="Y80" s="65"/>
      <c r="Z80" s="65"/>
    </row>
    <row r="81" spans="1:26" ht="23.1" customHeight="1" x14ac:dyDescent="0.15">
      <c r="A81" s="64"/>
      <c r="B81" s="64" t="s">
        <v>204</v>
      </c>
      <c r="C81" s="64"/>
      <c r="D81" s="47" t="s">
        <v>205</v>
      </c>
      <c r="E81" s="47"/>
      <c r="F81" s="8"/>
      <c r="G81" s="48"/>
      <c r="H81" s="49"/>
      <c r="I81" s="49"/>
      <c r="J81" s="49"/>
      <c r="K81" s="49"/>
      <c r="L81" s="49"/>
      <c r="M81" s="49"/>
      <c r="N81" s="49"/>
      <c r="O81" s="49"/>
      <c r="P81" s="49"/>
      <c r="Q81" s="47"/>
      <c r="R81" s="65"/>
      <c r="S81" s="65"/>
      <c r="T81" s="65"/>
      <c r="U81" s="65"/>
      <c r="V81" s="65"/>
      <c r="W81" s="65"/>
      <c r="X81" s="65"/>
      <c r="Y81" s="65"/>
      <c r="Z81" s="65"/>
    </row>
  </sheetData>
  <mergeCells count="17">
    <mergeCell ref="D1:Q1"/>
    <mergeCell ref="D4:Q4"/>
    <mergeCell ref="D30:Q30"/>
    <mergeCell ref="D56:Q56"/>
    <mergeCell ref="W1:Y1"/>
    <mergeCell ref="F2:F3"/>
    <mergeCell ref="G2:G3"/>
    <mergeCell ref="H2:I2"/>
    <mergeCell ref="J2:L2"/>
    <mergeCell ref="M2:N2"/>
    <mergeCell ref="P2:P3"/>
    <mergeCell ref="Q2:Q3"/>
    <mergeCell ref="A2:A3"/>
    <mergeCell ref="B2:B3"/>
    <mergeCell ref="C2:C3"/>
    <mergeCell ref="D2:D3"/>
    <mergeCell ref="E2:E3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75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55"/>
  <sheetViews>
    <sheetView topLeftCell="C1" zoomScaleNormal="100" workbookViewId="0">
      <pane ySplit="3" topLeftCell="A4" activePane="bottomLeft" state="frozen"/>
      <selection activeCell="E2" sqref="E2:E3"/>
      <selection pane="bottomLeft" activeCell="E2" sqref="E2:E3"/>
    </sheetView>
  </sheetViews>
  <sheetFormatPr defaultColWidth="8.88671875" defaultRowHeight="21.6" customHeight="1" x14ac:dyDescent="0.15"/>
  <cols>
    <col min="1" max="1" width="5.21875" style="53" hidden="1" customWidth="1"/>
    <col min="2" max="2" width="8.77734375" style="9" hidden="1" customWidth="1"/>
    <col min="3" max="3" width="16.6640625" style="9" customWidth="1"/>
    <col min="4" max="4" width="24.33203125" style="9" customWidth="1"/>
    <col min="5" max="5" width="25.33203125" style="9" customWidth="1"/>
    <col min="6" max="6" width="4.77734375" style="2" customWidth="1"/>
    <col min="7" max="7" width="11.21875" style="1" customWidth="1"/>
    <col min="8" max="8" width="13.88671875" style="50" customWidth="1"/>
    <col min="9" max="9" width="11.6640625" style="50" customWidth="1"/>
    <col min="10" max="10" width="10" style="50" customWidth="1"/>
    <col min="11" max="11" width="7" style="50" customWidth="1"/>
    <col min="12" max="12" width="10.77734375" style="50" customWidth="1"/>
    <col min="13" max="13" width="10.77734375" style="1" customWidth="1"/>
    <col min="14" max="16384" width="8.88671875" style="1"/>
  </cols>
  <sheetData>
    <row r="1" spans="1:13" ht="21.6" customHeight="1" x14ac:dyDescent="0.15">
      <c r="A1" s="53" t="s">
        <v>187</v>
      </c>
      <c r="B1" s="64" t="s">
        <v>190</v>
      </c>
      <c r="C1" s="134" t="s">
        <v>188</v>
      </c>
      <c r="D1" s="134"/>
      <c r="E1" s="134"/>
      <c r="F1" s="134"/>
      <c r="G1" s="134"/>
      <c r="H1" s="134"/>
      <c r="I1" s="134"/>
      <c r="J1" s="134"/>
      <c r="K1" s="134"/>
      <c r="L1" s="134"/>
      <c r="M1" s="134"/>
    </row>
    <row r="2" spans="1:13" s="15" customFormat="1" ht="21.6" customHeight="1" x14ac:dyDescent="0.15">
      <c r="A2" s="3" t="s">
        <v>1</v>
      </c>
      <c r="B2" s="54" t="s">
        <v>0</v>
      </c>
      <c r="C2" s="124" t="s">
        <v>7</v>
      </c>
      <c r="D2" s="124" t="s">
        <v>56</v>
      </c>
      <c r="E2" s="124" t="s">
        <v>57</v>
      </c>
      <c r="F2" s="128" t="s">
        <v>4</v>
      </c>
      <c r="G2" s="128" t="s">
        <v>5</v>
      </c>
      <c r="H2" s="122" t="s">
        <v>49</v>
      </c>
      <c r="I2" s="122" t="s">
        <v>50</v>
      </c>
      <c r="J2" s="122" t="s">
        <v>51</v>
      </c>
      <c r="K2" s="122" t="s">
        <v>66</v>
      </c>
      <c r="L2" s="122" t="s">
        <v>6</v>
      </c>
      <c r="M2" s="128" t="s">
        <v>52</v>
      </c>
    </row>
    <row r="3" spans="1:13" ht="21.6" customHeight="1" x14ac:dyDescent="0.15">
      <c r="C3" s="135"/>
      <c r="D3" s="135"/>
      <c r="E3" s="135"/>
      <c r="F3" s="136"/>
      <c r="G3" s="133"/>
      <c r="H3" s="133"/>
      <c r="I3" s="133"/>
      <c r="J3" s="133"/>
      <c r="K3" s="133"/>
      <c r="L3" s="133"/>
      <c r="M3" s="133"/>
    </row>
    <row r="4" spans="1:13" ht="21.6" customHeight="1" x14ac:dyDescent="0.15">
      <c r="B4" s="64"/>
      <c r="C4" s="47" t="s">
        <v>101</v>
      </c>
      <c r="D4" s="47" t="s">
        <v>102</v>
      </c>
      <c r="E4" s="47" t="s">
        <v>103</v>
      </c>
      <c r="F4" s="8" t="s">
        <v>104</v>
      </c>
      <c r="G4" s="48"/>
      <c r="H4" s="49" t="e">
        <f>TRUNC(#REF!*옵션!$D$11)</f>
        <v>#REF!</v>
      </c>
      <c r="I4" s="49"/>
      <c r="J4" s="49"/>
      <c r="K4" s="49"/>
      <c r="L4" s="49" t="e">
        <f t="shared" ref="L4:L35" si="0">SUM(H4,I4,J4)</f>
        <v>#REF!</v>
      </c>
      <c r="M4" s="48"/>
    </row>
    <row r="5" spans="1:13" ht="21.6" customHeight="1" x14ac:dyDescent="0.15">
      <c r="B5" s="64"/>
      <c r="C5" s="47" t="s">
        <v>105</v>
      </c>
      <c r="D5" s="47" t="s">
        <v>102</v>
      </c>
      <c r="E5" s="47" t="s">
        <v>106</v>
      </c>
      <c r="F5" s="8" t="s">
        <v>104</v>
      </c>
      <c r="G5" s="48"/>
      <c r="H5" s="49" t="e">
        <f>TRUNC(#REF!*옵션!$D$11)</f>
        <v>#REF!</v>
      </c>
      <c r="I5" s="49"/>
      <c r="J5" s="49"/>
      <c r="K5" s="49"/>
      <c r="L5" s="49" t="e">
        <f t="shared" si="0"/>
        <v>#REF!</v>
      </c>
      <c r="M5" s="48"/>
    </row>
    <row r="6" spans="1:13" ht="21.6" customHeight="1" x14ac:dyDescent="0.15">
      <c r="B6" s="64"/>
      <c r="C6" s="47" t="s">
        <v>107</v>
      </c>
      <c r="D6" s="47" t="s">
        <v>108</v>
      </c>
      <c r="E6" s="47" t="s">
        <v>109</v>
      </c>
      <c r="F6" s="8" t="s">
        <v>104</v>
      </c>
      <c r="G6" s="48"/>
      <c r="H6" s="49" t="e">
        <f>TRUNC(#REF!*옵션!$D$11)</f>
        <v>#REF!</v>
      </c>
      <c r="I6" s="49"/>
      <c r="J6" s="49"/>
      <c r="K6" s="49"/>
      <c r="L6" s="49" t="e">
        <f t="shared" si="0"/>
        <v>#REF!</v>
      </c>
      <c r="M6" s="48"/>
    </row>
    <row r="7" spans="1:13" ht="21.6" customHeight="1" x14ac:dyDescent="0.15">
      <c r="B7" s="64"/>
      <c r="C7" s="47" t="s">
        <v>110</v>
      </c>
      <c r="D7" s="47" t="s">
        <v>108</v>
      </c>
      <c r="E7" s="47" t="s">
        <v>111</v>
      </c>
      <c r="F7" s="8" t="s">
        <v>104</v>
      </c>
      <c r="G7" s="48"/>
      <c r="H7" s="49" t="e">
        <f>TRUNC(#REF!*옵션!$D$11)</f>
        <v>#REF!</v>
      </c>
      <c r="I7" s="49"/>
      <c r="J7" s="49"/>
      <c r="K7" s="49"/>
      <c r="L7" s="49" t="e">
        <f t="shared" si="0"/>
        <v>#REF!</v>
      </c>
      <c r="M7" s="48"/>
    </row>
    <row r="8" spans="1:13" ht="21.6" customHeight="1" x14ac:dyDescent="0.15">
      <c r="B8" s="64"/>
      <c r="C8" s="47" t="s">
        <v>112</v>
      </c>
      <c r="D8" s="47" t="s">
        <v>108</v>
      </c>
      <c r="E8" s="47" t="s">
        <v>113</v>
      </c>
      <c r="F8" s="8" t="s">
        <v>114</v>
      </c>
      <c r="G8" s="48"/>
      <c r="H8" s="49" t="e">
        <f>TRUNC(#REF!*옵션!$D$11)</f>
        <v>#REF!</v>
      </c>
      <c r="I8" s="49"/>
      <c r="J8" s="49"/>
      <c r="K8" s="49"/>
      <c r="L8" s="49" t="e">
        <f t="shared" si="0"/>
        <v>#REF!</v>
      </c>
      <c r="M8" s="48"/>
    </row>
    <row r="9" spans="1:13" ht="21.6" customHeight="1" x14ac:dyDescent="0.15">
      <c r="B9" s="64"/>
      <c r="C9" s="47" t="s">
        <v>115</v>
      </c>
      <c r="D9" s="47" t="s">
        <v>108</v>
      </c>
      <c r="E9" s="47" t="s">
        <v>116</v>
      </c>
      <c r="F9" s="8" t="s">
        <v>114</v>
      </c>
      <c r="G9" s="48"/>
      <c r="H9" s="49" t="e">
        <f>TRUNC(#REF!*옵션!$D$11)</f>
        <v>#REF!</v>
      </c>
      <c r="I9" s="49"/>
      <c r="J9" s="49"/>
      <c r="K9" s="49"/>
      <c r="L9" s="49" t="e">
        <f t="shared" si="0"/>
        <v>#REF!</v>
      </c>
      <c r="M9" s="48"/>
    </row>
    <row r="10" spans="1:13" ht="21.6" customHeight="1" x14ac:dyDescent="0.15">
      <c r="B10" s="64"/>
      <c r="C10" s="47" t="s">
        <v>117</v>
      </c>
      <c r="D10" s="47" t="s">
        <v>118</v>
      </c>
      <c r="E10" s="47" t="s">
        <v>119</v>
      </c>
      <c r="F10" s="8" t="s">
        <v>114</v>
      </c>
      <c r="G10" s="48"/>
      <c r="H10" s="49" t="e">
        <f>TRUNC(#REF!*옵션!$D$11)</f>
        <v>#REF!</v>
      </c>
      <c r="I10" s="49"/>
      <c r="J10" s="49"/>
      <c r="K10" s="49"/>
      <c r="L10" s="49" t="e">
        <f t="shared" si="0"/>
        <v>#REF!</v>
      </c>
      <c r="M10" s="48"/>
    </row>
    <row r="11" spans="1:13" ht="21.6" customHeight="1" x14ac:dyDescent="0.15">
      <c r="B11" s="64"/>
      <c r="C11" s="47" t="s">
        <v>120</v>
      </c>
      <c r="D11" s="47" t="s">
        <v>118</v>
      </c>
      <c r="E11" s="47" t="s">
        <v>121</v>
      </c>
      <c r="F11" s="8" t="s">
        <v>114</v>
      </c>
      <c r="G11" s="48"/>
      <c r="H11" s="49" t="e">
        <f>TRUNC(#REF!*옵션!$D$11)</f>
        <v>#REF!</v>
      </c>
      <c r="I11" s="49"/>
      <c r="J11" s="49"/>
      <c r="K11" s="49"/>
      <c r="L11" s="49" t="e">
        <f t="shared" si="0"/>
        <v>#REF!</v>
      </c>
      <c r="M11" s="48"/>
    </row>
    <row r="12" spans="1:13" ht="21.6" customHeight="1" x14ac:dyDescent="0.15">
      <c r="B12" s="64"/>
      <c r="C12" s="47" t="s">
        <v>122</v>
      </c>
      <c r="D12" s="47" t="s">
        <v>123</v>
      </c>
      <c r="E12" s="47" t="s">
        <v>124</v>
      </c>
      <c r="F12" s="8" t="s">
        <v>114</v>
      </c>
      <c r="G12" s="48"/>
      <c r="H12" s="49" t="e">
        <f>TRUNC(#REF!*옵션!$D$11)</f>
        <v>#REF!</v>
      </c>
      <c r="I12" s="49"/>
      <c r="J12" s="49"/>
      <c r="K12" s="49"/>
      <c r="L12" s="49" t="e">
        <f t="shared" si="0"/>
        <v>#REF!</v>
      </c>
      <c r="M12" s="48"/>
    </row>
    <row r="13" spans="1:13" ht="21.6" customHeight="1" x14ac:dyDescent="0.15">
      <c r="B13" s="64"/>
      <c r="C13" s="47" t="s">
        <v>125</v>
      </c>
      <c r="D13" s="47" t="s">
        <v>123</v>
      </c>
      <c r="E13" s="47" t="s">
        <v>126</v>
      </c>
      <c r="F13" s="8" t="s">
        <v>114</v>
      </c>
      <c r="G13" s="48"/>
      <c r="H13" s="49" t="e">
        <f>TRUNC(#REF!*옵션!$D$11)</f>
        <v>#REF!</v>
      </c>
      <c r="I13" s="49"/>
      <c r="J13" s="49"/>
      <c r="K13" s="49"/>
      <c r="L13" s="49" t="e">
        <f t="shared" si="0"/>
        <v>#REF!</v>
      </c>
      <c r="M13" s="48"/>
    </row>
    <row r="14" spans="1:13" ht="21.6" customHeight="1" x14ac:dyDescent="0.15">
      <c r="B14" s="64"/>
      <c r="C14" s="47" t="s">
        <v>127</v>
      </c>
      <c r="D14" s="47" t="s">
        <v>123</v>
      </c>
      <c r="E14" s="47" t="s">
        <v>128</v>
      </c>
      <c r="F14" s="8" t="s">
        <v>114</v>
      </c>
      <c r="G14" s="48"/>
      <c r="H14" s="49" t="e">
        <f>TRUNC(#REF!*옵션!$D$11)</f>
        <v>#REF!</v>
      </c>
      <c r="I14" s="49"/>
      <c r="J14" s="49"/>
      <c r="K14" s="49"/>
      <c r="L14" s="49" t="e">
        <f t="shared" si="0"/>
        <v>#REF!</v>
      </c>
      <c r="M14" s="48"/>
    </row>
    <row r="15" spans="1:13" ht="21.6" customHeight="1" x14ac:dyDescent="0.15">
      <c r="B15" s="64"/>
      <c r="C15" s="47" t="s">
        <v>129</v>
      </c>
      <c r="D15" s="47" t="s">
        <v>130</v>
      </c>
      <c r="E15" s="47" t="s">
        <v>131</v>
      </c>
      <c r="F15" s="8" t="s">
        <v>114</v>
      </c>
      <c r="G15" s="48"/>
      <c r="H15" s="49" t="e">
        <f>TRUNC(#REF!*옵션!$D$11)</f>
        <v>#REF!</v>
      </c>
      <c r="I15" s="49"/>
      <c r="J15" s="49"/>
      <c r="K15" s="49"/>
      <c r="L15" s="49" t="e">
        <f t="shared" si="0"/>
        <v>#REF!</v>
      </c>
      <c r="M15" s="48"/>
    </row>
    <row r="16" spans="1:13" ht="21.6" customHeight="1" x14ac:dyDescent="0.15">
      <c r="B16" s="64"/>
      <c r="C16" s="47" t="s">
        <v>132</v>
      </c>
      <c r="D16" s="47" t="s">
        <v>130</v>
      </c>
      <c r="E16" s="47" t="s">
        <v>133</v>
      </c>
      <c r="F16" s="8" t="s">
        <v>114</v>
      </c>
      <c r="G16" s="48"/>
      <c r="H16" s="49" t="e">
        <f>TRUNC(#REF!*옵션!$D$11)</f>
        <v>#REF!</v>
      </c>
      <c r="I16" s="49"/>
      <c r="J16" s="49"/>
      <c r="K16" s="49"/>
      <c r="L16" s="49" t="e">
        <f t="shared" si="0"/>
        <v>#REF!</v>
      </c>
      <c r="M16" s="48"/>
    </row>
    <row r="17" spans="2:13" ht="21.6" customHeight="1" x14ac:dyDescent="0.15">
      <c r="B17" s="64"/>
      <c r="C17" s="47" t="s">
        <v>134</v>
      </c>
      <c r="D17" s="47" t="s">
        <v>130</v>
      </c>
      <c r="E17" s="47" t="s">
        <v>135</v>
      </c>
      <c r="F17" s="8" t="s">
        <v>114</v>
      </c>
      <c r="G17" s="48"/>
      <c r="H17" s="49" t="e">
        <f>TRUNC(#REF!*옵션!$D$11)</f>
        <v>#REF!</v>
      </c>
      <c r="I17" s="49"/>
      <c r="J17" s="49"/>
      <c r="K17" s="49"/>
      <c r="L17" s="49" t="e">
        <f t="shared" si="0"/>
        <v>#REF!</v>
      </c>
      <c r="M17" s="48"/>
    </row>
    <row r="18" spans="2:13" ht="21.6" customHeight="1" x14ac:dyDescent="0.15">
      <c r="B18" s="64"/>
      <c r="C18" s="47" t="s">
        <v>136</v>
      </c>
      <c r="D18" s="47" t="s">
        <v>137</v>
      </c>
      <c r="E18" s="47" t="s">
        <v>138</v>
      </c>
      <c r="F18" s="8" t="s">
        <v>104</v>
      </c>
      <c r="G18" s="48"/>
      <c r="H18" s="49" t="e">
        <f>TRUNC(#REF!*옵션!$D$11)</f>
        <v>#REF!</v>
      </c>
      <c r="I18" s="49"/>
      <c r="J18" s="49"/>
      <c r="K18" s="49"/>
      <c r="L18" s="49" t="e">
        <f t="shared" si="0"/>
        <v>#REF!</v>
      </c>
      <c r="M18" s="48"/>
    </row>
    <row r="19" spans="2:13" ht="21.6" customHeight="1" x14ac:dyDescent="0.15">
      <c r="B19" s="64"/>
      <c r="C19" s="47" t="s">
        <v>139</v>
      </c>
      <c r="D19" s="47" t="s">
        <v>137</v>
      </c>
      <c r="E19" s="47" t="s">
        <v>140</v>
      </c>
      <c r="F19" s="8" t="s">
        <v>104</v>
      </c>
      <c r="G19" s="48"/>
      <c r="H19" s="49" t="e">
        <f>TRUNC(#REF!*옵션!$D$11)</f>
        <v>#REF!</v>
      </c>
      <c r="I19" s="49"/>
      <c r="J19" s="49"/>
      <c r="K19" s="49"/>
      <c r="L19" s="49" t="e">
        <f t="shared" si="0"/>
        <v>#REF!</v>
      </c>
      <c r="M19" s="48"/>
    </row>
    <row r="20" spans="2:13" ht="21.6" customHeight="1" x14ac:dyDescent="0.15">
      <c r="B20" s="64"/>
      <c r="C20" s="47" t="s">
        <v>141</v>
      </c>
      <c r="D20" s="47" t="s">
        <v>142</v>
      </c>
      <c r="E20" s="47" t="s">
        <v>143</v>
      </c>
      <c r="F20" s="8" t="s">
        <v>114</v>
      </c>
      <c r="G20" s="48"/>
      <c r="H20" s="49" t="e">
        <f>TRUNC(#REF!*옵션!$D$11)</f>
        <v>#REF!</v>
      </c>
      <c r="I20" s="49"/>
      <c r="J20" s="49"/>
      <c r="K20" s="49"/>
      <c r="L20" s="49" t="e">
        <f t="shared" si="0"/>
        <v>#REF!</v>
      </c>
      <c r="M20" s="48"/>
    </row>
    <row r="21" spans="2:13" ht="21.6" customHeight="1" x14ac:dyDescent="0.15">
      <c r="B21" s="64"/>
      <c r="C21" s="47" t="s">
        <v>144</v>
      </c>
      <c r="D21" s="47" t="s">
        <v>145</v>
      </c>
      <c r="E21" s="47" t="s">
        <v>146</v>
      </c>
      <c r="F21" s="8" t="s">
        <v>114</v>
      </c>
      <c r="G21" s="48"/>
      <c r="H21" s="49" t="e">
        <f>TRUNC(#REF!*옵션!$D$11)</f>
        <v>#REF!</v>
      </c>
      <c r="I21" s="49"/>
      <c r="J21" s="49"/>
      <c r="K21" s="49"/>
      <c r="L21" s="49" t="e">
        <f t="shared" si="0"/>
        <v>#REF!</v>
      </c>
      <c r="M21" s="48"/>
    </row>
    <row r="22" spans="2:13" ht="21.6" customHeight="1" x14ac:dyDescent="0.15">
      <c r="B22" s="64"/>
      <c r="C22" s="47" t="s">
        <v>147</v>
      </c>
      <c r="D22" s="47" t="s">
        <v>148</v>
      </c>
      <c r="E22" s="47" t="s">
        <v>149</v>
      </c>
      <c r="F22" s="8" t="s">
        <v>114</v>
      </c>
      <c r="G22" s="48"/>
      <c r="H22" s="49" t="e">
        <f>TRUNC(#REF!*옵션!$D$11)</f>
        <v>#REF!</v>
      </c>
      <c r="I22" s="49"/>
      <c r="J22" s="49"/>
      <c r="K22" s="49"/>
      <c r="L22" s="49" t="e">
        <f t="shared" si="0"/>
        <v>#REF!</v>
      </c>
      <c r="M22" s="48"/>
    </row>
    <row r="23" spans="2:13" ht="21.6" customHeight="1" x14ac:dyDescent="0.15">
      <c r="B23" s="64"/>
      <c r="C23" s="47" t="s">
        <v>150</v>
      </c>
      <c r="D23" s="47" t="s">
        <v>151</v>
      </c>
      <c r="E23" s="47" t="s">
        <v>152</v>
      </c>
      <c r="F23" s="8" t="s">
        <v>114</v>
      </c>
      <c r="G23" s="48"/>
      <c r="H23" s="49" t="e">
        <f>TRUNC(#REF!*옵션!$D$11)</f>
        <v>#REF!</v>
      </c>
      <c r="I23" s="49"/>
      <c r="J23" s="49"/>
      <c r="K23" s="49"/>
      <c r="L23" s="49" t="e">
        <f t="shared" si="0"/>
        <v>#REF!</v>
      </c>
      <c r="M23" s="48"/>
    </row>
    <row r="24" spans="2:13" ht="21.6" customHeight="1" x14ac:dyDescent="0.15">
      <c r="B24" s="64"/>
      <c r="C24" s="47" t="s">
        <v>153</v>
      </c>
      <c r="D24" s="47" t="s">
        <v>154</v>
      </c>
      <c r="E24" s="47" t="s">
        <v>155</v>
      </c>
      <c r="F24" s="8" t="s">
        <v>114</v>
      </c>
      <c r="G24" s="48"/>
      <c r="H24" s="49" t="e">
        <f>TRUNC(#REF!*옵션!$D$11)</f>
        <v>#REF!</v>
      </c>
      <c r="I24" s="49"/>
      <c r="J24" s="49"/>
      <c r="K24" s="49"/>
      <c r="L24" s="49" t="e">
        <f t="shared" si="0"/>
        <v>#REF!</v>
      </c>
      <c r="M24" s="48"/>
    </row>
    <row r="25" spans="2:13" ht="21.6" customHeight="1" x14ac:dyDescent="0.15">
      <c r="B25" s="64"/>
      <c r="C25" s="47" t="s">
        <v>156</v>
      </c>
      <c r="D25" s="47" t="s">
        <v>157</v>
      </c>
      <c r="E25" s="47" t="s">
        <v>158</v>
      </c>
      <c r="F25" s="8" t="s">
        <v>114</v>
      </c>
      <c r="G25" s="48"/>
      <c r="H25" s="49" t="e">
        <f>TRUNC(#REF!*옵션!$D$11)</f>
        <v>#REF!</v>
      </c>
      <c r="I25" s="49"/>
      <c r="J25" s="49"/>
      <c r="K25" s="49"/>
      <c r="L25" s="49" t="e">
        <f t="shared" si="0"/>
        <v>#REF!</v>
      </c>
      <c r="M25" s="48"/>
    </row>
    <row r="26" spans="2:13" ht="21.6" customHeight="1" x14ac:dyDescent="0.15">
      <c r="B26" s="64"/>
      <c r="C26" s="47" t="s">
        <v>159</v>
      </c>
      <c r="D26" s="47" t="s">
        <v>160</v>
      </c>
      <c r="E26" s="47" t="s">
        <v>161</v>
      </c>
      <c r="F26" s="8" t="s">
        <v>114</v>
      </c>
      <c r="G26" s="48"/>
      <c r="H26" s="49" t="e">
        <f>TRUNC(#REF!*옵션!$D$11)</f>
        <v>#REF!</v>
      </c>
      <c r="I26" s="49"/>
      <c r="J26" s="49"/>
      <c r="K26" s="49"/>
      <c r="L26" s="49" t="e">
        <f t="shared" si="0"/>
        <v>#REF!</v>
      </c>
      <c r="M26" s="48"/>
    </row>
    <row r="27" spans="2:13" ht="21.6" customHeight="1" x14ac:dyDescent="0.15">
      <c r="B27" s="64"/>
      <c r="C27" s="47" t="s">
        <v>162</v>
      </c>
      <c r="D27" s="47" t="s">
        <v>163</v>
      </c>
      <c r="E27" s="47" t="s">
        <v>164</v>
      </c>
      <c r="F27" s="8" t="s">
        <v>165</v>
      </c>
      <c r="G27" s="48"/>
      <c r="H27" s="49" t="e">
        <f>TRUNC(#REF!*옵션!$D$11)</f>
        <v>#REF!</v>
      </c>
      <c r="I27" s="49"/>
      <c r="J27" s="49"/>
      <c r="K27" s="49"/>
      <c r="L27" s="49" t="e">
        <f t="shared" si="0"/>
        <v>#REF!</v>
      </c>
      <c r="M27" s="48"/>
    </row>
    <row r="28" spans="2:13" ht="21.6" customHeight="1" x14ac:dyDescent="0.15">
      <c r="B28" s="64"/>
      <c r="C28" s="47" t="s">
        <v>166</v>
      </c>
      <c r="D28" s="47" t="s">
        <v>167</v>
      </c>
      <c r="E28" s="47" t="s">
        <v>168</v>
      </c>
      <c r="F28" s="8" t="s">
        <v>114</v>
      </c>
      <c r="G28" s="48"/>
      <c r="H28" s="49" t="e">
        <f>TRUNC(#REF!*옵션!$D$11)</f>
        <v>#REF!</v>
      </c>
      <c r="I28" s="49"/>
      <c r="J28" s="49"/>
      <c r="K28" s="49"/>
      <c r="L28" s="49" t="e">
        <f t="shared" si="0"/>
        <v>#REF!</v>
      </c>
      <c r="M28" s="48"/>
    </row>
    <row r="29" spans="2:13" ht="21.6" customHeight="1" x14ac:dyDescent="0.15">
      <c r="B29" s="64"/>
      <c r="C29" s="47" t="s">
        <v>169</v>
      </c>
      <c r="D29" s="47" t="s">
        <v>170</v>
      </c>
      <c r="E29" s="47"/>
      <c r="F29" s="8" t="s">
        <v>114</v>
      </c>
      <c r="G29" s="48"/>
      <c r="H29" s="49" t="e">
        <f>TRUNC(#REF!*옵션!$D$11)</f>
        <v>#REF!</v>
      </c>
      <c r="I29" s="49"/>
      <c r="J29" s="49"/>
      <c r="K29" s="49"/>
      <c r="L29" s="49" t="e">
        <f t="shared" si="0"/>
        <v>#REF!</v>
      </c>
      <c r="M29" s="48"/>
    </row>
    <row r="30" spans="2:13" ht="21.6" customHeight="1" x14ac:dyDescent="0.15">
      <c r="B30" s="64"/>
      <c r="C30" s="47" t="s">
        <v>171</v>
      </c>
      <c r="D30" s="47" t="s">
        <v>172</v>
      </c>
      <c r="E30" s="47"/>
      <c r="F30" s="8" t="s">
        <v>114</v>
      </c>
      <c r="G30" s="48"/>
      <c r="H30" s="49" t="e">
        <f>TRUNC(#REF!*옵션!$D$11)</f>
        <v>#REF!</v>
      </c>
      <c r="I30" s="49"/>
      <c r="J30" s="49"/>
      <c r="K30" s="49"/>
      <c r="L30" s="49" t="e">
        <f t="shared" si="0"/>
        <v>#REF!</v>
      </c>
      <c r="M30" s="48"/>
    </row>
    <row r="31" spans="2:13" ht="21.6" customHeight="1" x14ac:dyDescent="0.15">
      <c r="B31" s="64"/>
      <c r="C31" s="47" t="s">
        <v>173</v>
      </c>
      <c r="D31" s="47" t="s">
        <v>174</v>
      </c>
      <c r="E31" s="47" t="s">
        <v>175</v>
      </c>
      <c r="F31" s="8" t="s">
        <v>176</v>
      </c>
      <c r="G31" s="48"/>
      <c r="H31" s="49" t="e">
        <f>#REF!</f>
        <v>#REF!</v>
      </c>
      <c r="I31" s="49" t="e">
        <f>#REF!</f>
        <v>#REF!</v>
      </c>
      <c r="J31" s="49" t="e">
        <f>#REF!</f>
        <v>#REF!</v>
      </c>
      <c r="K31" s="49"/>
      <c r="L31" s="49" t="e">
        <f t="shared" si="0"/>
        <v>#REF!</v>
      </c>
      <c r="M31" s="48" t="s">
        <v>189</v>
      </c>
    </row>
    <row r="32" spans="2:13" ht="21.6" customHeight="1" x14ac:dyDescent="0.15">
      <c r="B32" s="64"/>
      <c r="C32" s="47" t="s">
        <v>177</v>
      </c>
      <c r="D32" s="47" t="s">
        <v>178</v>
      </c>
      <c r="E32" s="47" t="s">
        <v>179</v>
      </c>
      <c r="F32" s="8" t="s">
        <v>180</v>
      </c>
      <c r="G32" s="48"/>
      <c r="H32" s="49"/>
      <c r="I32" s="49" t="e">
        <f>TRUNC(#REF!)</f>
        <v>#REF!</v>
      </c>
      <c r="J32" s="49"/>
      <c r="K32" s="49"/>
      <c r="L32" s="49" t="e">
        <f t="shared" si="0"/>
        <v>#REF!</v>
      </c>
      <c r="M32" s="48"/>
    </row>
    <row r="33" spans="2:13" ht="21.6" customHeight="1" x14ac:dyDescent="0.15">
      <c r="B33" s="64"/>
      <c r="C33" s="47" t="s">
        <v>181</v>
      </c>
      <c r="D33" s="47" t="s">
        <v>178</v>
      </c>
      <c r="E33" s="47" t="s">
        <v>182</v>
      </c>
      <c r="F33" s="8" t="s">
        <v>180</v>
      </c>
      <c r="G33" s="48"/>
      <c r="H33" s="49"/>
      <c r="I33" s="49" t="e">
        <f>TRUNC(#REF!)</f>
        <v>#REF!</v>
      </c>
      <c r="J33" s="49"/>
      <c r="K33" s="49"/>
      <c r="L33" s="49" t="e">
        <f t="shared" si="0"/>
        <v>#REF!</v>
      </c>
      <c r="M33" s="48"/>
    </row>
    <row r="34" spans="2:13" ht="21.6" customHeight="1" x14ac:dyDescent="0.15">
      <c r="B34" s="64"/>
      <c r="C34" s="47" t="s">
        <v>183</v>
      </c>
      <c r="D34" s="47" t="s">
        <v>178</v>
      </c>
      <c r="E34" s="47" t="s">
        <v>184</v>
      </c>
      <c r="F34" s="8" t="s">
        <v>180</v>
      </c>
      <c r="G34" s="48"/>
      <c r="H34" s="49"/>
      <c r="I34" s="49" t="e">
        <f>TRUNC(#REF!)</f>
        <v>#REF!</v>
      </c>
      <c r="J34" s="49"/>
      <c r="K34" s="49"/>
      <c r="L34" s="49" t="e">
        <f t="shared" si="0"/>
        <v>#REF!</v>
      </c>
      <c r="M34" s="48"/>
    </row>
    <row r="35" spans="2:13" ht="21.6" customHeight="1" x14ac:dyDescent="0.15">
      <c r="B35" s="64"/>
      <c r="C35" s="47" t="s">
        <v>185</v>
      </c>
      <c r="D35" s="47" t="s">
        <v>178</v>
      </c>
      <c r="E35" s="47" t="s">
        <v>186</v>
      </c>
      <c r="F35" s="8" t="s">
        <v>180</v>
      </c>
      <c r="G35" s="48"/>
      <c r="H35" s="49"/>
      <c r="I35" s="49" t="e">
        <f>TRUNC(#REF!)</f>
        <v>#REF!</v>
      </c>
      <c r="J35" s="49"/>
      <c r="K35" s="49"/>
      <c r="L35" s="49" t="e">
        <f t="shared" si="0"/>
        <v>#REF!</v>
      </c>
      <c r="M35" s="48"/>
    </row>
    <row r="36" spans="2:13" ht="21.6" customHeight="1" x14ac:dyDescent="0.15">
      <c r="B36" s="64"/>
      <c r="C36" s="47"/>
      <c r="D36" s="47"/>
      <c r="E36" s="47"/>
      <c r="F36" s="8"/>
      <c r="G36" s="48"/>
      <c r="H36" s="49"/>
      <c r="I36" s="49"/>
      <c r="J36" s="49"/>
      <c r="K36" s="49"/>
      <c r="L36" s="49">
        <f t="shared" ref="L36:L55" si="1">SUM(H36,I36,J36)</f>
        <v>0</v>
      </c>
      <c r="M36" s="48"/>
    </row>
    <row r="37" spans="2:13" ht="21.6" customHeight="1" x14ac:dyDescent="0.15">
      <c r="B37" s="64"/>
      <c r="C37" s="47"/>
      <c r="D37" s="47"/>
      <c r="E37" s="47"/>
      <c r="F37" s="8"/>
      <c r="G37" s="48"/>
      <c r="H37" s="49"/>
      <c r="I37" s="49"/>
      <c r="J37" s="49"/>
      <c r="K37" s="49"/>
      <c r="L37" s="49">
        <f t="shared" si="1"/>
        <v>0</v>
      </c>
      <c r="M37" s="48"/>
    </row>
    <row r="38" spans="2:13" ht="21.6" customHeight="1" x14ac:dyDescent="0.15">
      <c r="B38" s="64"/>
      <c r="C38" s="47"/>
      <c r="D38" s="47"/>
      <c r="E38" s="47"/>
      <c r="F38" s="8"/>
      <c r="G38" s="48"/>
      <c r="H38" s="49"/>
      <c r="I38" s="49"/>
      <c r="J38" s="49"/>
      <c r="K38" s="49"/>
      <c r="L38" s="49">
        <f t="shared" si="1"/>
        <v>0</v>
      </c>
      <c r="M38" s="48"/>
    </row>
    <row r="39" spans="2:13" ht="21.6" customHeight="1" x14ac:dyDescent="0.15">
      <c r="B39" s="64"/>
      <c r="C39" s="47"/>
      <c r="D39" s="47"/>
      <c r="E39" s="47"/>
      <c r="F39" s="8"/>
      <c r="G39" s="48"/>
      <c r="H39" s="49"/>
      <c r="I39" s="49"/>
      <c r="J39" s="49"/>
      <c r="K39" s="49"/>
      <c r="L39" s="49">
        <f t="shared" si="1"/>
        <v>0</v>
      </c>
      <c r="M39" s="48"/>
    </row>
    <row r="40" spans="2:13" ht="21.6" customHeight="1" x14ac:dyDescent="0.15">
      <c r="B40" s="64"/>
      <c r="C40" s="47"/>
      <c r="D40" s="47"/>
      <c r="E40" s="47"/>
      <c r="F40" s="8"/>
      <c r="G40" s="48"/>
      <c r="H40" s="49"/>
      <c r="I40" s="49"/>
      <c r="J40" s="49"/>
      <c r="K40" s="49"/>
      <c r="L40" s="49">
        <f t="shared" si="1"/>
        <v>0</v>
      </c>
      <c r="M40" s="48"/>
    </row>
    <row r="41" spans="2:13" ht="21.6" customHeight="1" x14ac:dyDescent="0.15">
      <c r="B41" s="64"/>
      <c r="C41" s="47"/>
      <c r="D41" s="47"/>
      <c r="E41" s="47"/>
      <c r="F41" s="8"/>
      <c r="G41" s="48"/>
      <c r="H41" s="49"/>
      <c r="I41" s="49"/>
      <c r="J41" s="49"/>
      <c r="K41" s="49"/>
      <c r="L41" s="49">
        <f t="shared" si="1"/>
        <v>0</v>
      </c>
      <c r="M41" s="48"/>
    </row>
    <row r="42" spans="2:13" ht="21.6" customHeight="1" x14ac:dyDescent="0.15">
      <c r="B42" s="64"/>
      <c r="C42" s="47"/>
      <c r="D42" s="47"/>
      <c r="E42" s="47"/>
      <c r="F42" s="8"/>
      <c r="G42" s="48"/>
      <c r="H42" s="49"/>
      <c r="I42" s="49"/>
      <c r="J42" s="49"/>
      <c r="K42" s="49"/>
      <c r="L42" s="49">
        <f t="shared" si="1"/>
        <v>0</v>
      </c>
      <c r="M42" s="48"/>
    </row>
    <row r="43" spans="2:13" ht="21.6" customHeight="1" x14ac:dyDescent="0.15">
      <c r="B43" s="64"/>
      <c r="C43" s="47"/>
      <c r="D43" s="47"/>
      <c r="E43" s="47"/>
      <c r="F43" s="8"/>
      <c r="G43" s="48"/>
      <c r="H43" s="49"/>
      <c r="I43" s="49"/>
      <c r="J43" s="49"/>
      <c r="K43" s="49"/>
      <c r="L43" s="49">
        <f t="shared" si="1"/>
        <v>0</v>
      </c>
      <c r="M43" s="48"/>
    </row>
    <row r="44" spans="2:13" ht="21.6" customHeight="1" x14ac:dyDescent="0.15">
      <c r="B44" s="64"/>
      <c r="C44" s="47"/>
      <c r="D44" s="47"/>
      <c r="E44" s="47"/>
      <c r="F44" s="8"/>
      <c r="G44" s="48"/>
      <c r="H44" s="49"/>
      <c r="I44" s="49"/>
      <c r="J44" s="49"/>
      <c r="K44" s="49"/>
      <c r="L44" s="49">
        <f t="shared" si="1"/>
        <v>0</v>
      </c>
      <c r="M44" s="48"/>
    </row>
    <row r="45" spans="2:13" ht="21.6" customHeight="1" x14ac:dyDescent="0.15">
      <c r="B45" s="64"/>
      <c r="C45" s="47"/>
      <c r="D45" s="47"/>
      <c r="E45" s="47"/>
      <c r="F45" s="8"/>
      <c r="G45" s="48"/>
      <c r="H45" s="49"/>
      <c r="I45" s="49"/>
      <c r="J45" s="49"/>
      <c r="K45" s="49"/>
      <c r="L45" s="49">
        <f t="shared" si="1"/>
        <v>0</v>
      </c>
      <c r="M45" s="48"/>
    </row>
    <row r="46" spans="2:13" ht="21.6" customHeight="1" x14ac:dyDescent="0.15">
      <c r="B46" s="64"/>
      <c r="C46" s="47"/>
      <c r="D46" s="47"/>
      <c r="E46" s="47"/>
      <c r="F46" s="8"/>
      <c r="G46" s="48"/>
      <c r="H46" s="49"/>
      <c r="I46" s="49"/>
      <c r="J46" s="49"/>
      <c r="K46" s="49"/>
      <c r="L46" s="49">
        <f t="shared" si="1"/>
        <v>0</v>
      </c>
      <c r="M46" s="48"/>
    </row>
    <row r="47" spans="2:13" ht="21.6" customHeight="1" x14ac:dyDescent="0.15">
      <c r="B47" s="64"/>
      <c r="C47" s="47"/>
      <c r="D47" s="47"/>
      <c r="E47" s="47"/>
      <c r="F47" s="8"/>
      <c r="G47" s="48"/>
      <c r="H47" s="49"/>
      <c r="I47" s="49"/>
      <c r="J47" s="49"/>
      <c r="K47" s="49"/>
      <c r="L47" s="49">
        <f t="shared" si="1"/>
        <v>0</v>
      </c>
      <c r="M47" s="48"/>
    </row>
    <row r="48" spans="2:13" ht="21.6" customHeight="1" x14ac:dyDescent="0.15">
      <c r="B48" s="64"/>
      <c r="C48" s="47"/>
      <c r="D48" s="47"/>
      <c r="E48" s="47"/>
      <c r="F48" s="8"/>
      <c r="G48" s="48"/>
      <c r="H48" s="49"/>
      <c r="I48" s="49"/>
      <c r="J48" s="49"/>
      <c r="K48" s="49"/>
      <c r="L48" s="49">
        <f t="shared" si="1"/>
        <v>0</v>
      </c>
      <c r="M48" s="48"/>
    </row>
    <row r="49" spans="2:13" ht="21.6" customHeight="1" x14ac:dyDescent="0.15">
      <c r="B49" s="64"/>
      <c r="C49" s="47"/>
      <c r="D49" s="47"/>
      <c r="E49" s="47"/>
      <c r="F49" s="8"/>
      <c r="G49" s="48"/>
      <c r="H49" s="49"/>
      <c r="I49" s="49"/>
      <c r="J49" s="49"/>
      <c r="K49" s="49"/>
      <c r="L49" s="49">
        <f t="shared" si="1"/>
        <v>0</v>
      </c>
      <c r="M49" s="48"/>
    </row>
    <row r="50" spans="2:13" ht="21.6" customHeight="1" x14ac:dyDescent="0.15">
      <c r="B50" s="64"/>
      <c r="C50" s="47"/>
      <c r="D50" s="47"/>
      <c r="E50" s="47"/>
      <c r="F50" s="8"/>
      <c r="G50" s="48"/>
      <c r="H50" s="49"/>
      <c r="I50" s="49"/>
      <c r="J50" s="49"/>
      <c r="K50" s="49"/>
      <c r="L50" s="49">
        <f t="shared" si="1"/>
        <v>0</v>
      </c>
      <c r="M50" s="48"/>
    </row>
    <row r="51" spans="2:13" ht="21.6" customHeight="1" x14ac:dyDescent="0.15">
      <c r="B51" s="64"/>
      <c r="C51" s="47"/>
      <c r="D51" s="47"/>
      <c r="E51" s="47"/>
      <c r="F51" s="8"/>
      <c r="G51" s="48"/>
      <c r="H51" s="49"/>
      <c r="I51" s="49"/>
      <c r="J51" s="49"/>
      <c r="K51" s="49"/>
      <c r="L51" s="49">
        <f t="shared" si="1"/>
        <v>0</v>
      </c>
      <c r="M51" s="48"/>
    </row>
    <row r="52" spans="2:13" ht="21.6" customHeight="1" x14ac:dyDescent="0.15">
      <c r="B52" s="64"/>
      <c r="C52" s="47"/>
      <c r="D52" s="47"/>
      <c r="E52" s="47"/>
      <c r="F52" s="8"/>
      <c r="G52" s="48"/>
      <c r="H52" s="49"/>
      <c r="I52" s="49"/>
      <c r="J52" s="49"/>
      <c r="K52" s="49"/>
      <c r="L52" s="49">
        <f t="shared" si="1"/>
        <v>0</v>
      </c>
      <c r="M52" s="48"/>
    </row>
    <row r="53" spans="2:13" ht="21.6" customHeight="1" x14ac:dyDescent="0.15">
      <c r="B53" s="64"/>
      <c r="C53" s="47"/>
      <c r="D53" s="47"/>
      <c r="E53" s="47"/>
      <c r="F53" s="8"/>
      <c r="G53" s="48"/>
      <c r="H53" s="49"/>
      <c r="I53" s="49"/>
      <c r="J53" s="49"/>
      <c r="K53" s="49"/>
      <c r="L53" s="49">
        <f t="shared" si="1"/>
        <v>0</v>
      </c>
      <c r="M53" s="48"/>
    </row>
    <row r="54" spans="2:13" ht="21.6" customHeight="1" x14ac:dyDescent="0.15">
      <c r="B54" s="64"/>
      <c r="C54" s="47"/>
      <c r="D54" s="47"/>
      <c r="E54" s="47"/>
      <c r="F54" s="8"/>
      <c r="G54" s="48"/>
      <c r="H54" s="49"/>
      <c r="I54" s="49"/>
      <c r="J54" s="49"/>
      <c r="K54" s="49"/>
      <c r="L54" s="49">
        <f t="shared" si="1"/>
        <v>0</v>
      </c>
      <c r="M54" s="48"/>
    </row>
    <row r="55" spans="2:13" ht="21.6" customHeight="1" x14ac:dyDescent="0.15">
      <c r="B55" s="64"/>
      <c r="C55" s="47"/>
      <c r="D55" s="47"/>
      <c r="E55" s="47"/>
      <c r="F55" s="8"/>
      <c r="G55" s="48"/>
      <c r="H55" s="49"/>
      <c r="I55" s="49"/>
      <c r="J55" s="49"/>
      <c r="K55" s="49"/>
      <c r="L55" s="49">
        <f t="shared" si="1"/>
        <v>0</v>
      </c>
      <c r="M55" s="48"/>
    </row>
  </sheetData>
  <mergeCells count="12">
    <mergeCell ref="L2:L3"/>
    <mergeCell ref="M2:M3"/>
    <mergeCell ref="C1:M1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honeticPr fontId="1" type="noConversion"/>
  <printOptions horizontalCentered="1" verticalCentered="1"/>
  <pageMargins left="0.74803149606299213" right="0.35433070866141736" top="0.59055118110236227" bottom="0.59055118110236227" header="0.51181102362204722" footer="0.47244094488188981"/>
  <pageSetup paperSize="9" scale="8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M43"/>
  <sheetViews>
    <sheetView workbookViewId="0">
      <selection activeCell="E2" sqref="E2:E3"/>
    </sheetView>
  </sheetViews>
  <sheetFormatPr defaultColWidth="8.88671875" defaultRowHeight="13.5" x14ac:dyDescent="0.15"/>
  <cols>
    <col min="1" max="1" width="36.109375" style="13" customWidth="1"/>
    <col min="2" max="2" width="15.109375" style="1" bestFit="1" customWidth="1"/>
    <col min="3" max="6" width="15.109375" style="1" customWidth="1"/>
    <col min="7" max="7" width="8.6640625" style="1" customWidth="1"/>
    <col min="8" max="8" width="8.77734375" style="1" customWidth="1"/>
    <col min="9" max="16384" width="8.88671875" style="1"/>
  </cols>
  <sheetData>
    <row r="1" spans="1:13" ht="14.25" thickBot="1" x14ac:dyDescent="0.2">
      <c r="A1" s="55" t="s">
        <v>19</v>
      </c>
      <c r="B1" s="56" t="s">
        <v>49</v>
      </c>
      <c r="C1" s="56" t="s">
        <v>50</v>
      </c>
      <c r="D1" s="56" t="s">
        <v>51</v>
      </c>
      <c r="E1" s="56" t="s">
        <v>19</v>
      </c>
      <c r="F1" s="57" t="s">
        <v>6</v>
      </c>
      <c r="H1" s="58"/>
    </row>
    <row r="2" spans="1:13" x14ac:dyDescent="0.15">
      <c r="A2" s="4" t="s">
        <v>67</v>
      </c>
      <c r="B2" s="59">
        <f>총괄표!I29</f>
        <v>0</v>
      </c>
      <c r="C2" s="59">
        <f>총괄표!L29</f>
        <v>0</v>
      </c>
      <c r="D2" s="59">
        <f>총괄표!N29</f>
        <v>0</v>
      </c>
      <c r="E2" s="59"/>
      <c r="F2" s="59">
        <f>SUM(B2,C2,D2)</f>
        <v>0</v>
      </c>
    </row>
    <row r="3" spans="1:13" x14ac:dyDescent="0.15">
      <c r="A3" s="5" t="s">
        <v>68</v>
      </c>
      <c r="B3" s="49"/>
      <c r="C3" s="49"/>
      <c r="D3" s="49"/>
      <c r="E3" s="49"/>
      <c r="F3" s="59">
        <f>SUM(B3,C3,D3)</f>
        <v>0</v>
      </c>
      <c r="H3" s="137" t="s">
        <v>69</v>
      </c>
      <c r="I3" s="138"/>
      <c r="J3" s="138"/>
      <c r="K3" s="138"/>
      <c r="L3" s="138"/>
      <c r="M3" s="139"/>
    </row>
    <row r="4" spans="1:13" x14ac:dyDescent="0.15">
      <c r="A4" s="5" t="s">
        <v>19</v>
      </c>
      <c r="B4" s="49"/>
      <c r="C4" s="49"/>
      <c r="D4" s="49"/>
      <c r="E4" s="49"/>
      <c r="F4" s="49"/>
      <c r="H4" s="140"/>
      <c r="I4" s="141"/>
      <c r="J4" s="141"/>
      <c r="K4" s="141"/>
      <c r="L4" s="141"/>
      <c r="M4" s="142"/>
    </row>
    <row r="5" spans="1:13" x14ac:dyDescent="0.15">
      <c r="A5" s="5" t="s">
        <v>19</v>
      </c>
      <c r="B5" s="49"/>
      <c r="C5" s="49" t="s">
        <v>19</v>
      </c>
      <c r="D5" s="49"/>
      <c r="E5" s="49"/>
      <c r="F5" s="49"/>
    </row>
    <row r="6" spans="1:13" x14ac:dyDescent="0.15">
      <c r="A6" s="5" t="s">
        <v>19</v>
      </c>
      <c r="B6" s="49"/>
      <c r="C6" s="49"/>
      <c r="D6" s="49"/>
      <c r="E6" s="49"/>
      <c r="F6" s="49"/>
      <c r="H6" s="143" t="s">
        <v>70</v>
      </c>
      <c r="I6" s="144"/>
      <c r="J6" s="144"/>
      <c r="K6" s="144"/>
      <c r="L6" s="144"/>
      <c r="M6" s="145"/>
    </row>
    <row r="7" spans="1:13" x14ac:dyDescent="0.15">
      <c r="A7" s="5"/>
      <c r="B7" s="49"/>
      <c r="C7" s="49"/>
      <c r="D7" s="49"/>
      <c r="E7" s="49"/>
      <c r="F7" s="49"/>
      <c r="H7" s="146"/>
      <c r="I7" s="147"/>
      <c r="J7" s="147"/>
      <c r="K7" s="147"/>
      <c r="L7" s="147"/>
      <c r="M7" s="148"/>
    </row>
    <row r="8" spans="1:13" x14ac:dyDescent="0.15">
      <c r="A8" s="5"/>
      <c r="B8" s="49"/>
      <c r="C8" s="49"/>
      <c r="D8" s="49"/>
      <c r="E8" s="49"/>
      <c r="F8" s="49"/>
    </row>
    <row r="9" spans="1:13" ht="14.25" thickBot="1" x14ac:dyDescent="0.2">
      <c r="B9" s="60"/>
      <c r="C9" s="60"/>
      <c r="D9" s="60"/>
      <c r="E9" s="60"/>
      <c r="F9" s="60"/>
      <c r="H9" s="143" t="s">
        <v>71</v>
      </c>
      <c r="I9" s="144"/>
      <c r="J9" s="144"/>
      <c r="K9" s="144"/>
      <c r="L9" s="144"/>
      <c r="M9" s="145"/>
    </row>
    <row r="10" spans="1:13" ht="14.25" thickBot="1" x14ac:dyDescent="0.2">
      <c r="A10" s="55"/>
      <c r="B10" s="56" t="s">
        <v>72</v>
      </c>
      <c r="C10" s="56" t="s">
        <v>73</v>
      </c>
      <c r="D10" s="56" t="s">
        <v>74</v>
      </c>
      <c r="E10" s="56" t="s">
        <v>75</v>
      </c>
      <c r="F10" s="57"/>
      <c r="H10" s="146"/>
      <c r="I10" s="147"/>
      <c r="J10" s="147"/>
      <c r="K10" s="147"/>
      <c r="L10" s="147"/>
      <c r="M10" s="148"/>
    </row>
    <row r="11" spans="1:13" x14ac:dyDescent="0.15">
      <c r="A11" s="4" t="s">
        <v>76</v>
      </c>
      <c r="B11" s="61">
        <v>100</v>
      </c>
      <c r="C11" s="61">
        <v>1</v>
      </c>
      <c r="D11" s="61">
        <f>$B$11/100</f>
        <v>1</v>
      </c>
      <c r="E11" s="61"/>
      <c r="F11" s="61"/>
    </row>
    <row r="12" spans="1:13" x14ac:dyDescent="0.15">
      <c r="A12" s="5" t="s">
        <v>77</v>
      </c>
      <c r="B12" s="48">
        <v>100</v>
      </c>
      <c r="C12" s="48">
        <v>1</v>
      </c>
      <c r="D12" s="61">
        <f>$B$12/100</f>
        <v>1</v>
      </c>
      <c r="E12" s="48">
        <v>2</v>
      </c>
      <c r="F12" s="48"/>
      <c r="H12" s="143" t="s">
        <v>78</v>
      </c>
      <c r="I12" s="144"/>
      <c r="J12" s="144"/>
      <c r="K12" s="144"/>
      <c r="L12" s="144"/>
      <c r="M12" s="145"/>
    </row>
    <row r="13" spans="1:13" x14ac:dyDescent="0.15">
      <c r="A13" s="5" t="s">
        <v>79</v>
      </c>
      <c r="B13" s="48">
        <v>100</v>
      </c>
      <c r="C13" s="48">
        <v>1</v>
      </c>
      <c r="D13" s="61">
        <f>$B$13/100</f>
        <v>1</v>
      </c>
      <c r="E13" s="48">
        <v>5</v>
      </c>
      <c r="F13" s="48"/>
      <c r="H13" s="146"/>
      <c r="I13" s="147"/>
      <c r="J13" s="147"/>
      <c r="K13" s="147"/>
      <c r="L13" s="147"/>
      <c r="M13" s="148"/>
    </row>
    <row r="14" spans="1:13" x14ac:dyDescent="0.15">
      <c r="A14" s="5"/>
      <c r="B14" s="48"/>
      <c r="C14" s="48"/>
      <c r="D14" s="48"/>
      <c r="E14" s="48"/>
      <c r="F14" s="48"/>
    </row>
    <row r="15" spans="1:13" x14ac:dyDescent="0.15">
      <c r="A15" s="5"/>
      <c r="B15" s="48"/>
      <c r="C15" s="48"/>
      <c r="D15" s="48"/>
      <c r="E15" s="48"/>
      <c r="F15" s="48"/>
    </row>
    <row r="16" spans="1:13" x14ac:dyDescent="0.15">
      <c r="A16" s="5"/>
      <c r="B16" s="48"/>
      <c r="C16" s="48"/>
      <c r="D16" s="48"/>
      <c r="E16" s="48"/>
      <c r="F16" s="48"/>
    </row>
    <row r="17" spans="1:6" x14ac:dyDescent="0.15">
      <c r="A17" s="5"/>
      <c r="B17" s="48"/>
      <c r="C17" s="48"/>
      <c r="D17" s="48"/>
      <c r="E17" s="48"/>
      <c r="F17" s="48"/>
    </row>
    <row r="18" spans="1:6" x14ac:dyDescent="0.15">
      <c r="A18" s="5" t="s">
        <v>19</v>
      </c>
      <c r="B18" s="48"/>
      <c r="C18" s="48"/>
      <c r="D18" s="48"/>
      <c r="E18" s="48"/>
      <c r="F18" s="48"/>
    </row>
    <row r="19" spans="1:6" ht="14.25" thickBot="1" x14ac:dyDescent="0.2">
      <c r="A19" s="62" t="s">
        <v>19</v>
      </c>
      <c r="B19" s="63"/>
      <c r="C19" s="63"/>
      <c r="D19" s="63"/>
      <c r="E19" s="63"/>
      <c r="F19" s="63"/>
    </row>
    <row r="20" spans="1:6" ht="14.25" thickBot="1" x14ac:dyDescent="0.2">
      <c r="A20" s="55" t="s">
        <v>80</v>
      </c>
      <c r="B20" s="56" t="s">
        <v>72</v>
      </c>
      <c r="C20" s="56"/>
      <c r="D20" s="56" t="s">
        <v>74</v>
      </c>
      <c r="E20" s="56"/>
      <c r="F20" s="57"/>
    </row>
    <row r="21" spans="1:6" x14ac:dyDescent="0.15">
      <c r="A21" s="4" t="s">
        <v>81</v>
      </c>
      <c r="B21" s="61">
        <f>B11</f>
        <v>100</v>
      </c>
      <c r="C21" s="61"/>
      <c r="D21" s="61">
        <f>$B$21/100</f>
        <v>1</v>
      </c>
      <c r="E21" s="61"/>
      <c r="F21" s="61"/>
    </row>
    <row r="22" spans="1:6" x14ac:dyDescent="0.15">
      <c r="A22" s="5" t="s">
        <v>82</v>
      </c>
      <c r="B22" s="48">
        <f>B11</f>
        <v>100</v>
      </c>
      <c r="C22" s="61"/>
      <c r="D22" s="61">
        <f>$B$22/100</f>
        <v>1</v>
      </c>
      <c r="E22" s="48"/>
      <c r="F22" s="48"/>
    </row>
    <row r="23" spans="1:6" x14ac:dyDescent="0.15">
      <c r="A23" s="5" t="s">
        <v>83</v>
      </c>
      <c r="B23" s="48">
        <f>B11</f>
        <v>100</v>
      </c>
      <c r="C23" s="61"/>
      <c r="D23" s="61">
        <f>$B$23/100</f>
        <v>1</v>
      </c>
      <c r="E23" s="48"/>
      <c r="F23" s="48"/>
    </row>
    <row r="24" spans="1:6" x14ac:dyDescent="0.15">
      <c r="A24" s="5" t="s">
        <v>84</v>
      </c>
      <c r="B24" s="48">
        <f>B11</f>
        <v>100</v>
      </c>
      <c r="C24" s="61"/>
      <c r="D24" s="61">
        <f>$B$24/100</f>
        <v>1</v>
      </c>
      <c r="E24" s="48"/>
      <c r="F24" s="48"/>
    </row>
    <row r="25" spans="1:6" x14ac:dyDescent="0.15">
      <c r="A25" s="5" t="s">
        <v>85</v>
      </c>
      <c r="B25" s="48">
        <f>B11</f>
        <v>100</v>
      </c>
      <c r="C25" s="61"/>
      <c r="D25" s="61">
        <f>$B$25/100</f>
        <v>1</v>
      </c>
      <c r="E25" s="48"/>
      <c r="F25" s="48"/>
    </row>
    <row r="26" spans="1:6" x14ac:dyDescent="0.15">
      <c r="A26" s="5"/>
      <c r="B26" s="48"/>
      <c r="C26" s="48"/>
      <c r="D26" s="48"/>
      <c r="E26" s="48"/>
      <c r="F26" s="48"/>
    </row>
    <row r="27" spans="1:6" x14ac:dyDescent="0.15">
      <c r="A27" s="5"/>
      <c r="B27" s="48"/>
      <c r="C27" s="48"/>
      <c r="D27" s="48"/>
      <c r="E27" s="48"/>
      <c r="F27" s="48"/>
    </row>
    <row r="28" spans="1:6" x14ac:dyDescent="0.15">
      <c r="A28" s="5"/>
      <c r="B28" s="48"/>
      <c r="C28" s="48"/>
      <c r="D28" s="48"/>
      <c r="E28" s="48"/>
      <c r="F28" s="48"/>
    </row>
    <row r="29" spans="1:6" ht="14.25" customHeight="1" thickBot="1" x14ac:dyDescent="0.2">
      <c r="A29" s="62"/>
      <c r="B29" s="63"/>
      <c r="C29" s="63"/>
      <c r="D29" s="63"/>
      <c r="E29" s="63"/>
      <c r="F29" s="63"/>
    </row>
    <row r="30" spans="1:6" ht="14.25" customHeight="1" thickBot="1" x14ac:dyDescent="0.2">
      <c r="A30" s="55" t="s">
        <v>86</v>
      </c>
      <c r="B30" s="56" t="s">
        <v>87</v>
      </c>
      <c r="C30" s="56" t="s">
        <v>88</v>
      </c>
      <c r="D30" s="56" t="s">
        <v>89</v>
      </c>
      <c r="E30" s="56"/>
      <c r="F30" s="57"/>
    </row>
    <row r="31" spans="1:6" x14ac:dyDescent="0.15">
      <c r="A31" s="4" t="s">
        <v>90</v>
      </c>
      <c r="B31" s="61">
        <v>15</v>
      </c>
      <c r="C31" s="61">
        <v>15</v>
      </c>
      <c r="D31" s="61">
        <v>20</v>
      </c>
      <c r="E31" s="61"/>
      <c r="F31" s="61"/>
    </row>
    <row r="32" spans="1:6" x14ac:dyDescent="0.15">
      <c r="A32" s="4" t="s">
        <v>91</v>
      </c>
      <c r="B32" s="48">
        <v>40</v>
      </c>
      <c r="C32" s="48">
        <v>40</v>
      </c>
      <c r="D32" s="48">
        <v>40</v>
      </c>
      <c r="E32" s="48"/>
      <c r="F32" s="48"/>
    </row>
    <row r="33" spans="1:13" x14ac:dyDescent="0.15">
      <c r="A33" s="5" t="s">
        <v>92</v>
      </c>
      <c r="B33" s="48">
        <v>2</v>
      </c>
      <c r="C33" s="48"/>
      <c r="D33" s="48"/>
      <c r="E33" s="48"/>
      <c r="F33" s="48"/>
      <c r="H33" s="143" t="s">
        <v>306</v>
      </c>
      <c r="I33" s="144"/>
      <c r="J33" s="144"/>
      <c r="K33" s="144"/>
      <c r="L33" s="144"/>
      <c r="M33" s="145"/>
    </row>
    <row r="34" spans="1:13" x14ac:dyDescent="0.15">
      <c r="A34" s="5" t="s">
        <v>93</v>
      </c>
      <c r="B34" s="48"/>
      <c r="C34" s="48"/>
      <c r="D34" s="48"/>
      <c r="E34" s="48"/>
      <c r="F34" s="48"/>
      <c r="H34" s="146"/>
      <c r="I34" s="147"/>
      <c r="J34" s="147"/>
      <c r="K34" s="147"/>
      <c r="L34" s="147"/>
      <c r="M34" s="148"/>
    </row>
    <row r="35" spans="1:13" x14ac:dyDescent="0.15">
      <c r="A35" s="5" t="s">
        <v>94</v>
      </c>
      <c r="B35" s="48">
        <v>2</v>
      </c>
      <c r="C35" s="48"/>
      <c r="D35" s="48"/>
      <c r="E35" s="48"/>
      <c r="F35" s="48"/>
    </row>
    <row r="36" spans="1:13" x14ac:dyDescent="0.15">
      <c r="A36" s="5" t="s">
        <v>95</v>
      </c>
      <c r="B36" s="48">
        <v>3</v>
      </c>
      <c r="C36" s="48"/>
      <c r="D36" s="48"/>
      <c r="E36" s="48"/>
      <c r="F36" s="48"/>
    </row>
    <row r="37" spans="1:13" x14ac:dyDescent="0.15">
      <c r="A37" s="5"/>
      <c r="B37" s="48"/>
      <c r="C37" s="48"/>
      <c r="D37" s="48"/>
      <c r="E37" s="48"/>
      <c r="F37" s="48"/>
    </row>
    <row r="38" spans="1:13" x14ac:dyDescent="0.15">
      <c r="A38" s="5"/>
      <c r="B38" s="48"/>
      <c r="C38" s="48"/>
      <c r="D38" s="48"/>
      <c r="E38" s="48"/>
      <c r="F38" s="48"/>
    </row>
    <row r="39" spans="1:13" ht="14.25" thickBot="1" x14ac:dyDescent="0.2">
      <c r="A39" s="62"/>
      <c r="B39" s="63"/>
      <c r="C39" s="63"/>
      <c r="D39" s="63"/>
      <c r="E39" s="63"/>
      <c r="F39" s="63"/>
    </row>
    <row r="40" spans="1:13" ht="14.25" thickBot="1" x14ac:dyDescent="0.2">
      <c r="A40" s="55" t="s">
        <v>96</v>
      </c>
      <c r="B40" s="56" t="s">
        <v>72</v>
      </c>
      <c r="C40" s="56" t="s">
        <v>97</v>
      </c>
      <c r="D40" s="56"/>
      <c r="E40" s="56"/>
      <c r="F40" s="57"/>
    </row>
    <row r="41" spans="1:13" x14ac:dyDescent="0.15">
      <c r="A41" s="13" t="s">
        <v>98</v>
      </c>
      <c r="B41" s="1">
        <v>100</v>
      </c>
      <c r="C41" s="1">
        <v>0</v>
      </c>
    </row>
    <row r="42" spans="1:13" x14ac:dyDescent="0.15">
      <c r="A42" s="13" t="s">
        <v>99</v>
      </c>
      <c r="B42" s="1">
        <v>100</v>
      </c>
      <c r="C42" s="1">
        <v>0</v>
      </c>
    </row>
    <row r="43" spans="1:13" x14ac:dyDescent="0.15">
      <c r="A43" s="13" t="s">
        <v>100</v>
      </c>
      <c r="B43" s="1">
        <v>100</v>
      </c>
      <c r="C43" s="1">
        <v>0</v>
      </c>
    </row>
  </sheetData>
  <mergeCells count="5">
    <mergeCell ref="H3:M4"/>
    <mergeCell ref="H6:M7"/>
    <mergeCell ref="H9:M10"/>
    <mergeCell ref="H12:M13"/>
    <mergeCell ref="H33:M34"/>
  </mergeCells>
  <phoneticPr fontId="1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landscape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7"/>
  <dimension ref="A1:B27"/>
  <sheetViews>
    <sheetView workbookViewId="0"/>
  </sheetViews>
  <sheetFormatPr defaultRowHeight="18.75" customHeight="1" x14ac:dyDescent="0.15"/>
  <cols>
    <col min="1" max="1" width="4.6640625" style="6" customWidth="1"/>
    <col min="2" max="2" width="73" customWidth="1"/>
  </cols>
  <sheetData>
    <row r="1" spans="1:2" ht="20.25" x14ac:dyDescent="0.25">
      <c r="B1" s="7" t="s">
        <v>8</v>
      </c>
    </row>
    <row r="2" spans="1:2" ht="18.95" customHeight="1" x14ac:dyDescent="0.15">
      <c r="A2" s="6" t="s">
        <v>9</v>
      </c>
      <c r="B2" t="s">
        <v>11</v>
      </c>
    </row>
    <row r="3" spans="1:2" ht="18.95" customHeight="1" x14ac:dyDescent="0.15">
      <c r="B3" t="s">
        <v>10</v>
      </c>
    </row>
    <row r="4" spans="1:2" ht="18.95" customHeight="1" x14ac:dyDescent="0.15">
      <c r="A4" s="6" t="s">
        <v>15</v>
      </c>
      <c r="B4" t="s">
        <v>13</v>
      </c>
    </row>
    <row r="5" spans="1:2" ht="18.95" customHeight="1" x14ac:dyDescent="0.15">
      <c r="A5" s="6" t="s">
        <v>16</v>
      </c>
      <c r="B5" t="s">
        <v>14</v>
      </c>
    </row>
    <row r="6" spans="1:2" ht="18.95" customHeight="1" x14ac:dyDescent="0.15"/>
    <row r="7" spans="1:2" ht="18.95" customHeight="1" x14ac:dyDescent="0.15"/>
    <row r="8" spans="1:2" ht="18.95" customHeight="1" x14ac:dyDescent="0.15"/>
    <row r="9" spans="1:2" ht="18.95" customHeight="1" x14ac:dyDescent="0.15"/>
    <row r="10" spans="1:2" ht="18.95" customHeight="1" x14ac:dyDescent="0.15"/>
    <row r="11" spans="1:2" ht="18.95" customHeight="1" x14ac:dyDescent="0.15"/>
    <row r="12" spans="1:2" ht="18.95" customHeight="1" x14ac:dyDescent="0.15"/>
    <row r="13" spans="1:2" ht="18.95" customHeight="1" x14ac:dyDescent="0.15"/>
    <row r="14" spans="1:2" ht="18.95" customHeight="1" x14ac:dyDescent="0.15"/>
    <row r="15" spans="1:2" ht="18.95" customHeight="1" x14ac:dyDescent="0.15"/>
    <row r="16" spans="1:2" ht="18.95" customHeight="1" x14ac:dyDescent="0.15"/>
    <row r="17" spans="2:2" ht="18.95" customHeight="1" x14ac:dyDescent="0.15">
      <c r="B17" t="s">
        <v>17</v>
      </c>
    </row>
    <row r="18" spans="2:2" ht="18.95" customHeight="1" x14ac:dyDescent="0.15">
      <c r="B18" t="s">
        <v>18</v>
      </c>
    </row>
    <row r="19" spans="2:2" ht="18.95" customHeight="1" x14ac:dyDescent="0.15"/>
    <row r="20" spans="2:2" ht="18.95" customHeight="1" x14ac:dyDescent="0.15"/>
    <row r="21" spans="2:2" ht="18.95" customHeight="1" x14ac:dyDescent="0.15"/>
    <row r="22" spans="2:2" ht="18.95" customHeight="1" x14ac:dyDescent="0.15"/>
    <row r="23" spans="2:2" ht="18.95" customHeight="1" x14ac:dyDescent="0.15"/>
    <row r="24" spans="2:2" ht="18.95" customHeight="1" x14ac:dyDescent="0.15"/>
    <row r="25" spans="2:2" ht="18.95" customHeight="1" x14ac:dyDescent="0.15"/>
    <row r="26" spans="2:2" ht="18.95" customHeight="1" x14ac:dyDescent="0.15"/>
    <row r="27" spans="2:2" ht="18.95" customHeight="1" x14ac:dyDescent="0.15"/>
  </sheetData>
  <phoneticPr fontId="1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8</vt:i4>
      </vt:variant>
    </vt:vector>
  </HeadingPairs>
  <TitlesOfParts>
    <vt:vector size="16" baseType="lpstr">
      <vt:lpstr>겉표지</vt:lpstr>
      <vt:lpstr>표지</vt:lpstr>
      <vt:lpstr>원가</vt:lpstr>
      <vt:lpstr>총괄표</vt:lpstr>
      <vt:lpstr>내역서</vt:lpstr>
      <vt:lpstr>합산자재</vt:lpstr>
      <vt:lpstr>옵션</vt:lpstr>
      <vt:lpstr>사용설명</vt:lpstr>
      <vt:lpstr>겉표지!Print_Area</vt:lpstr>
      <vt:lpstr>내역서!Print_Area</vt:lpstr>
      <vt:lpstr>원가!Print_Area</vt:lpstr>
      <vt:lpstr>총괄표!Print_Area</vt:lpstr>
      <vt:lpstr>표지!Print_Area</vt:lpstr>
      <vt:lpstr>내역서!Print_Titles</vt:lpstr>
      <vt:lpstr>총괄표!Print_Titles</vt:lpstr>
      <vt:lpstr>합산자재!Print_Titles</vt:lpstr>
    </vt:vector>
  </TitlesOfParts>
  <Company>이지테크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이지테크</dc:creator>
  <cp:lastModifiedBy>admin</cp:lastModifiedBy>
  <cp:lastPrinted>2009-11-25T01:42:16Z</cp:lastPrinted>
  <dcterms:created xsi:type="dcterms:W3CDTF">2002-10-13T12:37:12Z</dcterms:created>
  <dcterms:modified xsi:type="dcterms:W3CDTF">2023-12-28T09:24:29Z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